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Override PartName="/xl/comments29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comments27.xml" ContentType="application/vnd.openxmlformats-officedocument.spreadsheetml.comments+xml"/>
  <Override PartName="/xl/comments38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comments25.xml" ContentType="application/vnd.openxmlformats-officedocument.spreadsheetml.comments+xml"/>
  <Override PartName="/xl/comments36.xml" ContentType="application/vnd.openxmlformats-officedocument.spreadsheetml.comments+xml"/>
  <Override PartName="/xl/comments45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14.xml" ContentType="application/vnd.openxmlformats-officedocument.spreadsheetml.comments+xml"/>
  <Override PartName="/xl/comments23.xml" ContentType="application/vnd.openxmlformats-officedocument.spreadsheetml.comments+xml"/>
  <Override PartName="/xl/comments34.xml" ContentType="application/vnd.openxmlformats-officedocument.spreadsheetml.comments+xml"/>
  <Override PartName="/xl/comments43.xml" ContentType="application/vnd.openxmlformats-officedocument.spreadsheetml.comments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comments32.xml" ContentType="application/vnd.openxmlformats-officedocument.spreadsheetml.comments+xml"/>
  <Override PartName="/xl/comments4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comments39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xl/comments28.xml" ContentType="application/vnd.openxmlformats-officedocument.spreadsheetml.comments+xml"/>
  <Override PartName="/xl/comments37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3.xml" ContentType="application/vnd.openxmlformats-officedocument.spreadsheetml.comments+xml"/>
  <Override PartName="/xl/comments17.xml" ContentType="application/vnd.openxmlformats-officedocument.spreadsheetml.comments+xml"/>
  <Override PartName="/xl/comments26.xml" ContentType="application/vnd.openxmlformats-officedocument.spreadsheetml.comments+xml"/>
  <Override PartName="/xl/comments35.xml" ContentType="application/vnd.openxmlformats-officedocument.spreadsheetml.comments+xml"/>
  <Override PartName="/xl/comments44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comments15.xml" ContentType="application/vnd.openxmlformats-officedocument.spreadsheetml.comments+xml"/>
  <Override PartName="/xl/comments24.xml" ContentType="application/vnd.openxmlformats-officedocument.spreadsheetml.comments+xml"/>
  <Override PartName="/xl/comments33.xml" ContentType="application/vnd.openxmlformats-officedocument.spreadsheetml.comments+xml"/>
  <Override PartName="/xl/comments42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comments40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 tabRatio="599"/>
  </bookViews>
  <sheets>
    <sheet name="85-К свод" sheetId="4" r:id="rId1"/>
    <sheet name="1" sheetId="1" r:id="rId2"/>
    <sheet name="2" sheetId="2" r:id="rId3"/>
    <sheet name="3" sheetId="3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  <sheet name="26" sheetId="27" r:id="rId27"/>
    <sheet name="27" sheetId="28" r:id="rId28"/>
    <sheet name="28" sheetId="29" r:id="rId29"/>
    <sheet name="29" sheetId="30" r:id="rId30"/>
    <sheet name="30" sheetId="31" r:id="rId31"/>
    <sheet name="31" sheetId="32" r:id="rId32"/>
    <sheet name="32" sheetId="33" r:id="rId33"/>
    <sheet name="33" sheetId="34" r:id="rId34"/>
    <sheet name="34" sheetId="35" r:id="rId35"/>
    <sheet name="35" sheetId="36" r:id="rId36"/>
    <sheet name="36" sheetId="37" r:id="rId37"/>
    <sheet name="37" sheetId="38" r:id="rId38"/>
    <sheet name="38" sheetId="39" r:id="rId39"/>
    <sheet name="39" sheetId="40" r:id="rId40"/>
    <sheet name="40" sheetId="41" r:id="rId41"/>
    <sheet name="41" sheetId="42" r:id="rId42"/>
    <sheet name="42" sheetId="43" r:id="rId43"/>
    <sheet name="43" sheetId="44" r:id="rId44"/>
    <sheet name="44" sheetId="45" r:id="rId45"/>
    <sheet name="45" sheetId="46" r:id="rId46"/>
    <sheet name="46" sheetId="47" r:id="rId47"/>
  </sheets>
  <externalReferences>
    <externalReference r:id="rId48"/>
  </externalReferences>
  <definedNames>
    <definedName name="_xlnm.Print_Area" localSheetId="0">'85-К свод'!$A$1:$P$218</definedName>
    <definedName name="Справочник1">[1]Лист1!$A$1:$A$9</definedName>
  </definedNames>
  <calcPr calcId="145621"/>
</workbook>
</file>

<file path=xl/calcChain.xml><?xml version="1.0" encoding="utf-8"?>
<calcChain xmlns="http://schemas.openxmlformats.org/spreadsheetml/2006/main">
  <c r="C147" i="23"/>
  <c r="D107" i="4"/>
  <c r="F107"/>
  <c r="E107"/>
  <c r="G107"/>
  <c r="C190" i="8"/>
  <c r="C188" s="1"/>
  <c r="C206" s="1"/>
  <c r="C189" i="38"/>
  <c r="C194"/>
  <c r="C190" s="1"/>
  <c r="C188" s="1"/>
  <c r="C206" s="1"/>
  <c r="C204" s="1"/>
  <c r="C196"/>
  <c r="C197"/>
  <c r="C189" i="31"/>
  <c r="C194"/>
  <c r="C190" s="1"/>
  <c r="C188" s="1"/>
  <c r="C206" s="1"/>
  <c r="C204" s="1"/>
  <c r="C196"/>
  <c r="C197"/>
  <c r="C194" i="6"/>
  <c r="C190" s="1"/>
  <c r="C188" s="1"/>
  <c r="C206" s="1"/>
  <c r="C204" s="1"/>
  <c r="C196"/>
  <c r="C197"/>
  <c r="C197" i="47"/>
  <c r="C196"/>
  <c r="C194"/>
  <c r="C190" s="1"/>
  <c r="C188" s="1"/>
  <c r="C206" s="1"/>
  <c r="C204" s="1"/>
  <c r="C189"/>
  <c r="C197" i="46"/>
  <c r="C196"/>
  <c r="C194"/>
  <c r="C191"/>
  <c r="C190" s="1"/>
  <c r="C188" s="1"/>
  <c r="C206" s="1"/>
  <c r="C204" s="1"/>
  <c r="C189"/>
  <c r="C197" i="45"/>
  <c r="C196"/>
  <c r="C194"/>
  <c r="C190" s="1"/>
  <c r="C188" s="1"/>
  <c r="C206" s="1"/>
  <c r="C204" s="1"/>
  <c r="C191" i="44"/>
  <c r="C190" s="1"/>
  <c r="C188" s="1"/>
  <c r="C206" s="1"/>
  <c r="C204" s="1"/>
  <c r="C197"/>
  <c r="C196"/>
  <c r="C194"/>
  <c r="C189"/>
  <c r="C196" i="43"/>
  <c r="C197"/>
  <c r="C194"/>
  <c r="C191"/>
  <c r="C190" s="1"/>
  <c r="C188" s="1"/>
  <c r="C206" s="1"/>
  <c r="C204" s="1"/>
  <c r="C189"/>
  <c r="C197" i="42"/>
  <c r="C196"/>
  <c r="C194"/>
  <c r="C191"/>
  <c r="C190" s="1"/>
  <c r="C188" s="1"/>
  <c r="C206" s="1"/>
  <c r="C204" s="1"/>
  <c r="C189"/>
  <c r="C197" i="41"/>
  <c r="C196"/>
  <c r="C194"/>
  <c r="C191"/>
  <c r="C190" s="1"/>
  <c r="C188" s="1"/>
  <c r="C206" s="1"/>
  <c r="C204" s="1"/>
  <c r="C189"/>
  <c r="C197" i="40"/>
  <c r="C196"/>
  <c r="C194"/>
  <c r="C191"/>
  <c r="C190" s="1"/>
  <c r="C188" s="1"/>
  <c r="C206" s="1"/>
  <c r="C204" s="1"/>
  <c r="C189"/>
  <c r="C197" i="39"/>
  <c r="C196"/>
  <c r="C194"/>
  <c r="C191"/>
  <c r="C190" s="1"/>
  <c r="C188" s="1"/>
  <c r="C206" s="1"/>
  <c r="C204" s="1"/>
  <c r="C189"/>
  <c r="C197" i="37"/>
  <c r="C196"/>
  <c r="C194"/>
  <c r="C191"/>
  <c r="C190" s="1"/>
  <c r="C188" s="1"/>
  <c r="C206" s="1"/>
  <c r="C204" s="1"/>
  <c r="C189"/>
  <c r="C197" i="36"/>
  <c r="C196"/>
  <c r="C194"/>
  <c r="C189"/>
  <c r="C191"/>
  <c r="C190" s="1"/>
  <c r="C188" s="1"/>
  <c r="C206" s="1"/>
  <c r="C204" s="1"/>
  <c r="C197" i="35"/>
  <c r="C196"/>
  <c r="C194"/>
  <c r="C191"/>
  <c r="C190" s="1"/>
  <c r="C188" s="1"/>
  <c r="C206" s="1"/>
  <c r="C204" s="1"/>
  <c r="C197" i="34"/>
  <c r="C196"/>
  <c r="C194"/>
  <c r="C191"/>
  <c r="C190" s="1"/>
  <c r="C188" s="1"/>
  <c r="C206" s="1"/>
  <c r="C204" s="1"/>
  <c r="C197" i="33"/>
  <c r="C196"/>
  <c r="C194"/>
  <c r="C191"/>
  <c r="C190" s="1"/>
  <c r="C188" s="1"/>
  <c r="C206" s="1"/>
  <c r="C204" s="1"/>
  <c r="C189"/>
  <c r="C197" i="32"/>
  <c r="C196"/>
  <c r="C194"/>
  <c r="C190" s="1"/>
  <c r="C188" s="1"/>
  <c r="C206" s="1"/>
  <c r="C204" s="1"/>
  <c r="C189"/>
  <c r="C197" i="30"/>
  <c r="C196"/>
  <c r="C194"/>
  <c r="C190" s="1"/>
  <c r="C188" s="1"/>
  <c r="C206" s="1"/>
  <c r="C204" s="1"/>
  <c r="C189"/>
  <c r="C191" i="29"/>
  <c r="C190" s="1"/>
  <c r="C188" s="1"/>
  <c r="C206" s="1"/>
  <c r="C204" s="1"/>
  <c r="C197"/>
  <c r="C196"/>
  <c r="C194"/>
  <c r="C189"/>
  <c r="C197" i="28"/>
  <c r="C196"/>
  <c r="C194"/>
  <c r="C190" s="1"/>
  <c r="C188" s="1"/>
  <c r="C206" s="1"/>
  <c r="C204" s="1"/>
  <c r="C189"/>
  <c r="C197" i="27"/>
  <c r="C196"/>
  <c r="C194"/>
  <c r="C190" s="1"/>
  <c r="C188" s="1"/>
  <c r="C206" s="1"/>
  <c r="C204" s="1"/>
  <c r="C189"/>
  <c r="C197" i="26"/>
  <c r="C196"/>
  <c r="C194"/>
  <c r="C190" s="1"/>
  <c r="C188" s="1"/>
  <c r="C206" s="1"/>
  <c r="C204" s="1"/>
  <c r="C189"/>
  <c r="C197" i="25"/>
  <c r="C196"/>
  <c r="C194"/>
  <c r="C191"/>
  <c r="C190" s="1"/>
  <c r="C188" s="1"/>
  <c r="C206" s="1"/>
  <c r="C204" s="1"/>
  <c r="C189"/>
  <c r="C197" i="24"/>
  <c r="C196"/>
  <c r="C194"/>
  <c r="C191"/>
  <c r="C190" s="1"/>
  <c r="C188" s="1"/>
  <c r="C206" s="1"/>
  <c r="C204" s="1"/>
  <c r="C189"/>
  <c r="C197" i="23"/>
  <c r="C196"/>
  <c r="C194"/>
  <c r="C190" s="1"/>
  <c r="C188" s="1"/>
  <c r="C206" s="1"/>
  <c r="C204" s="1"/>
  <c r="C197" i="22"/>
  <c r="C196"/>
  <c r="C194"/>
  <c r="C191"/>
  <c r="C190" s="1"/>
  <c r="C188" s="1"/>
  <c r="C206" s="1"/>
  <c r="C204" s="1"/>
  <c r="C189"/>
  <c r="C197" i="21"/>
  <c r="C196"/>
  <c r="C194"/>
  <c r="C190" s="1"/>
  <c r="C188" s="1"/>
  <c r="C206" s="1"/>
  <c r="C204" s="1"/>
  <c r="C197" i="20"/>
  <c r="C196"/>
  <c r="C194"/>
  <c r="C190" s="1"/>
  <c r="C188" s="1"/>
  <c r="C206" s="1"/>
  <c r="C204" s="1"/>
  <c r="C197" i="19"/>
  <c r="C196"/>
  <c r="C194"/>
  <c r="C191"/>
  <c r="C190" s="1"/>
  <c r="C188" s="1"/>
  <c r="C206" s="1"/>
  <c r="C204" s="1"/>
  <c r="C189"/>
  <c r="C197" i="18"/>
  <c r="C196"/>
  <c r="C194"/>
  <c r="C191"/>
  <c r="C190" s="1"/>
  <c r="C188" s="1"/>
  <c r="C206" s="1"/>
  <c r="C204" s="1"/>
  <c r="C189"/>
  <c r="C197" i="17"/>
  <c r="C196"/>
  <c r="C194"/>
  <c r="C190" s="1"/>
  <c r="C188" s="1"/>
  <c r="C189"/>
  <c r="C197" i="16"/>
  <c r="C196"/>
  <c r="C194"/>
  <c r="C190" s="1"/>
  <c r="C188" s="1"/>
  <c r="C189"/>
  <c r="C197" i="15"/>
  <c r="C196"/>
  <c r="C194"/>
  <c r="C191"/>
  <c r="C190" s="1"/>
  <c r="C188" s="1"/>
  <c r="C197" i="14"/>
  <c r="C196"/>
  <c r="C194"/>
  <c r="C190" s="1"/>
  <c r="C188" s="1"/>
  <c r="C189"/>
  <c r="C197" i="13"/>
  <c r="C196"/>
  <c r="C194"/>
  <c r="C190" s="1"/>
  <c r="C188" s="1"/>
  <c r="C189"/>
  <c r="C197" i="12"/>
  <c r="C196"/>
  <c r="C194"/>
  <c r="C190" s="1"/>
  <c r="C188" s="1"/>
  <c r="C189"/>
  <c r="C197" i="11"/>
  <c r="C196"/>
  <c r="C194"/>
  <c r="C190" s="1"/>
  <c r="C188" s="1"/>
  <c r="C189"/>
  <c r="C197" i="10"/>
  <c r="C196"/>
  <c r="C194"/>
  <c r="C190" s="1"/>
  <c r="C188" s="1"/>
  <c r="C189"/>
  <c r="C197" i="9"/>
  <c r="C196"/>
  <c r="C194"/>
  <c r="C191"/>
  <c r="C190" s="1"/>
  <c r="C188" s="1"/>
  <c r="C189"/>
  <c r="C197" i="7"/>
  <c r="C196"/>
  <c r="C194"/>
  <c r="C191"/>
  <c r="C190" s="1"/>
  <c r="C188" s="1"/>
  <c r="C189"/>
  <c r="C197" i="5"/>
  <c r="C196"/>
  <c r="C194"/>
  <c r="C192"/>
  <c r="C190" s="1"/>
  <c r="C188" s="1"/>
  <c r="C189"/>
  <c r="C197" i="3"/>
  <c r="C196"/>
  <c r="C194"/>
  <c r="C190" s="1"/>
  <c r="C188" s="1"/>
  <c r="C189"/>
  <c r="C197" i="2"/>
  <c r="C196"/>
  <c r="C194"/>
  <c r="C190" s="1"/>
  <c r="C188" s="1"/>
  <c r="C189"/>
  <c r="C197" i="1"/>
  <c r="C196"/>
  <c r="C194"/>
  <c r="C190" s="1"/>
  <c r="C189"/>
  <c r="C189" i="4"/>
  <c r="C191"/>
  <c r="C192"/>
  <c r="C194"/>
  <c r="C196"/>
  <c r="C197"/>
  <c r="J47" i="29"/>
  <c r="J47" i="47"/>
  <c r="C67" i="1"/>
  <c r="C66"/>
  <c r="C207" i="4"/>
  <c r="C208"/>
  <c r="C209"/>
  <c r="C205"/>
  <c r="C193"/>
  <c r="C195"/>
  <c r="C198"/>
  <c r="C199"/>
  <c r="C177"/>
  <c r="C178"/>
  <c r="C179"/>
  <c r="C180"/>
  <c r="C181"/>
  <c r="C176"/>
  <c r="C163"/>
  <c r="C164"/>
  <c r="C165"/>
  <c r="C166"/>
  <c r="C167"/>
  <c r="C168"/>
  <c r="C169"/>
  <c r="C170"/>
  <c r="C171"/>
  <c r="C162"/>
  <c r="C153"/>
  <c r="C154"/>
  <c r="C155"/>
  <c r="C156"/>
  <c r="C152"/>
  <c r="H144"/>
  <c r="G144"/>
  <c r="F144"/>
  <c r="E144"/>
  <c r="E143"/>
  <c r="F143"/>
  <c r="G143"/>
  <c r="H143"/>
  <c r="D144"/>
  <c r="D143"/>
  <c r="C145"/>
  <c r="C146"/>
  <c r="C147"/>
  <c r="L135"/>
  <c r="M135"/>
  <c r="N135"/>
  <c r="O135"/>
  <c r="P135"/>
  <c r="K135"/>
  <c r="E135"/>
  <c r="F135"/>
  <c r="G135"/>
  <c r="H135"/>
  <c r="I135"/>
  <c r="D135"/>
  <c r="L118"/>
  <c r="L119"/>
  <c r="L120"/>
  <c r="L121"/>
  <c r="L122"/>
  <c r="L123"/>
  <c r="L124"/>
  <c r="L125"/>
  <c r="L126"/>
  <c r="L127"/>
  <c r="K118"/>
  <c r="K119"/>
  <c r="K120"/>
  <c r="K121"/>
  <c r="K122"/>
  <c r="K123"/>
  <c r="K124"/>
  <c r="K125"/>
  <c r="K126"/>
  <c r="K127"/>
  <c r="J118"/>
  <c r="J119"/>
  <c r="J120"/>
  <c r="J121"/>
  <c r="J122"/>
  <c r="J123"/>
  <c r="J124"/>
  <c r="J125"/>
  <c r="J126"/>
  <c r="J127"/>
  <c r="I118"/>
  <c r="I119"/>
  <c r="I120"/>
  <c r="I121"/>
  <c r="I122"/>
  <c r="I123"/>
  <c r="I124"/>
  <c r="I125"/>
  <c r="I126"/>
  <c r="I127"/>
  <c r="H118"/>
  <c r="H119"/>
  <c r="H120"/>
  <c r="H121"/>
  <c r="H122"/>
  <c r="H123"/>
  <c r="H124"/>
  <c r="H125"/>
  <c r="H126"/>
  <c r="H127"/>
  <c r="G118"/>
  <c r="G119"/>
  <c r="G120"/>
  <c r="G121"/>
  <c r="G122"/>
  <c r="G123"/>
  <c r="G124"/>
  <c r="G125"/>
  <c r="G126"/>
  <c r="G127"/>
  <c r="F118"/>
  <c r="F119"/>
  <c r="F120"/>
  <c r="F121"/>
  <c r="F122"/>
  <c r="F123"/>
  <c r="F124"/>
  <c r="F125"/>
  <c r="F126"/>
  <c r="F127"/>
  <c r="E118"/>
  <c r="E119"/>
  <c r="E120"/>
  <c r="E121"/>
  <c r="E122"/>
  <c r="E123"/>
  <c r="E124"/>
  <c r="E125"/>
  <c r="E126"/>
  <c r="E127"/>
  <c r="D118"/>
  <c r="D119"/>
  <c r="D120"/>
  <c r="D121"/>
  <c r="D122"/>
  <c r="D123"/>
  <c r="D124"/>
  <c r="D125"/>
  <c r="D126"/>
  <c r="D127"/>
  <c r="D117"/>
  <c r="E117"/>
  <c r="F117"/>
  <c r="G117"/>
  <c r="H117"/>
  <c r="I117"/>
  <c r="J117"/>
  <c r="K117"/>
  <c r="L117"/>
  <c r="C118"/>
  <c r="C119"/>
  <c r="C120"/>
  <c r="C121"/>
  <c r="C122"/>
  <c r="C123"/>
  <c r="C124"/>
  <c r="C125"/>
  <c r="C126"/>
  <c r="C127"/>
  <c r="C117"/>
  <c r="D94"/>
  <c r="F94"/>
  <c r="J94" s="1"/>
  <c r="D95"/>
  <c r="F95"/>
  <c r="J95"/>
  <c r="D96"/>
  <c r="F96"/>
  <c r="J96"/>
  <c r="D97"/>
  <c r="F97"/>
  <c r="J97"/>
  <c r="D98"/>
  <c r="F98"/>
  <c r="J98"/>
  <c r="D99"/>
  <c r="F99"/>
  <c r="J99"/>
  <c r="D100"/>
  <c r="F100"/>
  <c r="J100"/>
  <c r="D101"/>
  <c r="F101"/>
  <c r="J101"/>
  <c r="D102"/>
  <c r="F102"/>
  <c r="J102"/>
  <c r="I93" i="36"/>
  <c r="H93"/>
  <c r="G93"/>
  <c r="F93"/>
  <c r="D93"/>
  <c r="E93"/>
  <c r="C95" i="4"/>
  <c r="C96"/>
  <c r="C97"/>
  <c r="C98"/>
  <c r="C99"/>
  <c r="C100"/>
  <c r="C101"/>
  <c r="C102"/>
  <c r="C103"/>
  <c r="C104"/>
  <c r="C105"/>
  <c r="C106"/>
  <c r="C107"/>
  <c r="H95"/>
  <c r="H96"/>
  <c r="H97"/>
  <c r="H98"/>
  <c r="H99"/>
  <c r="H100"/>
  <c r="H101"/>
  <c r="H102"/>
  <c r="H103"/>
  <c r="H104"/>
  <c r="H105"/>
  <c r="H106"/>
  <c r="H107"/>
  <c r="I95"/>
  <c r="I96"/>
  <c r="I97"/>
  <c r="I98"/>
  <c r="I99"/>
  <c r="I100"/>
  <c r="I101"/>
  <c r="I102"/>
  <c r="I103"/>
  <c r="I104"/>
  <c r="I105"/>
  <c r="I106"/>
  <c r="G95"/>
  <c r="G96"/>
  <c r="G97"/>
  <c r="G98"/>
  <c r="G99"/>
  <c r="G100"/>
  <c r="G101"/>
  <c r="G102"/>
  <c r="G103"/>
  <c r="G104"/>
  <c r="G105"/>
  <c r="F103"/>
  <c r="F104"/>
  <c r="F105"/>
  <c r="E95"/>
  <c r="E96"/>
  <c r="E97"/>
  <c r="E98"/>
  <c r="E99"/>
  <c r="E100"/>
  <c r="E101"/>
  <c r="E102"/>
  <c r="E103"/>
  <c r="E104"/>
  <c r="E105"/>
  <c r="D103"/>
  <c r="D104"/>
  <c r="D105"/>
  <c r="E94"/>
  <c r="G94"/>
  <c r="H94"/>
  <c r="I94"/>
  <c r="C94"/>
  <c r="C93" i="36"/>
  <c r="D76" i="4"/>
  <c r="C76"/>
  <c r="D75"/>
  <c r="C75"/>
  <c r="C66" i="36"/>
  <c r="C66" i="46"/>
  <c r="C66" i="6"/>
  <c r="D67" i="4"/>
  <c r="E67"/>
  <c r="F67"/>
  <c r="G67"/>
  <c r="H67"/>
  <c r="I67"/>
  <c r="J67"/>
  <c r="K67"/>
  <c r="L67" s="1"/>
  <c r="D68"/>
  <c r="E68"/>
  <c r="F68"/>
  <c r="G68"/>
  <c r="H68"/>
  <c r="I68"/>
  <c r="J68"/>
  <c r="K68"/>
  <c r="L68"/>
  <c r="D69"/>
  <c r="E69"/>
  <c r="F69"/>
  <c r="G69"/>
  <c r="H69"/>
  <c r="I69"/>
  <c r="J69"/>
  <c r="K69"/>
  <c r="L69" s="1"/>
  <c r="D66"/>
  <c r="E66"/>
  <c r="F66"/>
  <c r="G66"/>
  <c r="H66"/>
  <c r="I66"/>
  <c r="J66"/>
  <c r="K66"/>
  <c r="L66"/>
  <c r="C67" i="36"/>
  <c r="C67" i="37"/>
  <c r="C67" i="46"/>
  <c r="C67" i="6"/>
  <c r="C68" i="46"/>
  <c r="C69"/>
  <c r="I40" i="4"/>
  <c r="I41"/>
  <c r="I42"/>
  <c r="I43"/>
  <c r="I44"/>
  <c r="I45"/>
  <c r="I46"/>
  <c r="I47"/>
  <c r="I48"/>
  <c r="I49"/>
  <c r="I50"/>
  <c r="I51"/>
  <c r="I52"/>
  <c r="I53"/>
  <c r="I54"/>
  <c r="I55"/>
  <c r="I56"/>
  <c r="I39"/>
  <c r="H54"/>
  <c r="H55"/>
  <c r="H56"/>
  <c r="H53"/>
  <c r="H40"/>
  <c r="H41"/>
  <c r="H42"/>
  <c r="H43"/>
  <c r="H44"/>
  <c r="H45"/>
  <c r="H46"/>
  <c r="H47"/>
  <c r="H48"/>
  <c r="H49"/>
  <c r="H50"/>
  <c r="H51"/>
  <c r="H39"/>
  <c r="H37" i="36"/>
  <c r="H37" i="42"/>
  <c r="G40" i="4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39"/>
  <c r="G37" i="36"/>
  <c r="F40" i="4"/>
  <c r="F41"/>
  <c r="F42"/>
  <c r="F43"/>
  <c r="F44"/>
  <c r="F45"/>
  <c r="F46"/>
  <c r="F47"/>
  <c r="F48"/>
  <c r="F49"/>
  <c r="F50"/>
  <c r="F51"/>
  <c r="F52"/>
  <c r="F53"/>
  <c r="F54"/>
  <c r="F55"/>
  <c r="F56"/>
  <c r="F39"/>
  <c r="F38" i="36"/>
  <c r="F37"/>
  <c r="E40" i="4"/>
  <c r="E41"/>
  <c r="E42"/>
  <c r="E43"/>
  <c r="E44"/>
  <c r="E45"/>
  <c r="E46"/>
  <c r="E47"/>
  <c r="E48"/>
  <c r="E49"/>
  <c r="E50"/>
  <c r="E51"/>
  <c r="E52"/>
  <c r="E53"/>
  <c r="E54"/>
  <c r="E55"/>
  <c r="E56"/>
  <c r="E39"/>
  <c r="E37" i="36"/>
  <c r="D54" i="4"/>
  <c r="D55"/>
  <c r="D56"/>
  <c r="D53"/>
  <c r="D40"/>
  <c r="D41"/>
  <c r="D42"/>
  <c r="D43"/>
  <c r="D44"/>
  <c r="D45"/>
  <c r="D46"/>
  <c r="D47"/>
  <c r="D48"/>
  <c r="D49"/>
  <c r="D50"/>
  <c r="D51"/>
  <c r="D39"/>
  <c r="D37" i="36"/>
  <c r="D37" i="42"/>
  <c r="C50" i="4"/>
  <c r="C51"/>
  <c r="C52"/>
  <c r="C53"/>
  <c r="C54"/>
  <c r="C55"/>
  <c r="C56"/>
  <c r="C57"/>
  <c r="C58"/>
  <c r="C59"/>
  <c r="C49"/>
  <c r="C48"/>
  <c r="C47"/>
  <c r="C43"/>
  <c r="C39"/>
  <c r="C40"/>
  <c r="C41"/>
  <c r="C42"/>
  <c r="C44"/>
  <c r="C45"/>
  <c r="C46"/>
  <c r="C37" i="36"/>
  <c r="C11" i="4"/>
  <c r="C12"/>
  <c r="C13"/>
  <c r="C14"/>
  <c r="C15"/>
  <c r="C16"/>
  <c r="C17"/>
  <c r="C18"/>
  <c r="C10"/>
  <c r="I37" i="36"/>
  <c r="G37" i="7"/>
  <c r="C38" i="1"/>
  <c r="C67" i="42"/>
  <c r="C66"/>
  <c r="E37"/>
  <c r="G37"/>
  <c r="I37"/>
  <c r="C37"/>
  <c r="C206" i="17"/>
  <c r="C204" s="1"/>
  <c r="C206" i="16"/>
  <c r="C204" s="1"/>
  <c r="C206" i="15"/>
  <c r="C204" s="1"/>
  <c r="C206" i="14"/>
  <c r="C204" s="1"/>
  <c r="C206" i="13"/>
  <c r="C204" s="1"/>
  <c r="C206" i="12"/>
  <c r="C204" s="1"/>
  <c r="C206" i="11"/>
  <c r="C204" s="1"/>
  <c r="C206" i="10"/>
  <c r="C204" s="1"/>
  <c r="C206" i="9"/>
  <c r="C204" s="1"/>
  <c r="C206" i="7"/>
  <c r="C204" s="1"/>
  <c r="C206" i="2"/>
  <c r="C204" s="1"/>
  <c r="C206" i="3"/>
  <c r="C204" s="1"/>
  <c r="C206" i="5"/>
  <c r="C204" s="1"/>
  <c r="C67" i="40"/>
  <c r="C66"/>
  <c r="D37"/>
  <c r="E37"/>
  <c r="G37"/>
  <c r="H37"/>
  <c r="I37"/>
  <c r="C37"/>
  <c r="C67" i="39"/>
  <c r="C66"/>
  <c r="D37"/>
  <c r="E37"/>
  <c r="G37"/>
  <c r="H37"/>
  <c r="I37"/>
  <c r="C37"/>
  <c r="C67" i="44"/>
  <c r="C66"/>
  <c r="C67" i="21"/>
  <c r="C66"/>
  <c r="C67" i="41"/>
  <c r="C66"/>
  <c r="C67" i="35"/>
  <c r="C66"/>
  <c r="D38"/>
  <c r="D37"/>
  <c r="E38"/>
  <c r="F38"/>
  <c r="G38"/>
  <c r="H38"/>
  <c r="I38"/>
  <c r="C38"/>
  <c r="E37"/>
  <c r="F37"/>
  <c r="G37"/>
  <c r="H37"/>
  <c r="I37"/>
  <c r="C37"/>
  <c r="C67" i="33"/>
  <c r="C66"/>
  <c r="C67" i="23"/>
  <c r="C66"/>
  <c r="C67" i="34"/>
  <c r="C66"/>
  <c r="D37"/>
  <c r="E37"/>
  <c r="G37"/>
  <c r="H37"/>
  <c r="I37"/>
  <c r="C37"/>
  <c r="C67" i="19"/>
  <c r="C66"/>
  <c r="E37"/>
  <c r="F37"/>
  <c r="G37"/>
  <c r="H37"/>
  <c r="I37"/>
  <c r="D37"/>
  <c r="C37"/>
  <c r="D38" i="27"/>
  <c r="D37" s="1"/>
  <c r="E38"/>
  <c r="E37" s="1"/>
  <c r="F38"/>
  <c r="F37"/>
  <c r="G38"/>
  <c r="H38"/>
  <c r="H37" s="1"/>
  <c r="I38"/>
  <c r="I37" s="1"/>
  <c r="C38"/>
  <c r="C37"/>
  <c r="G37"/>
  <c r="C67" i="26"/>
  <c r="C66"/>
  <c r="C67" i="29"/>
  <c r="C66"/>
  <c r="C67" i="25"/>
  <c r="C66"/>
  <c r="D37"/>
  <c r="E37"/>
  <c r="G37"/>
  <c r="H37"/>
  <c r="I37"/>
  <c r="C37"/>
  <c r="C67" i="28"/>
  <c r="C66"/>
  <c r="C67" i="24"/>
  <c r="C66"/>
  <c r="C144" i="31"/>
  <c r="H115" i="9"/>
  <c r="G115"/>
  <c r="E37"/>
  <c r="F37"/>
  <c r="G37"/>
  <c r="H37"/>
  <c r="I37"/>
  <c r="D37"/>
  <c r="C37"/>
  <c r="C67" i="17"/>
  <c r="C66"/>
  <c r="C67" i="13"/>
  <c r="C66"/>
  <c r="C38"/>
  <c r="C37" s="1"/>
  <c r="C67" i="16"/>
  <c r="C66"/>
  <c r="J135" i="10"/>
  <c r="C135"/>
  <c r="M127"/>
  <c r="M126"/>
  <c r="M125"/>
  <c r="M124"/>
  <c r="M123"/>
  <c r="M122"/>
  <c r="M121"/>
  <c r="M120"/>
  <c r="M119"/>
  <c r="M118"/>
  <c r="M117"/>
  <c r="M116"/>
  <c r="M115"/>
  <c r="J107"/>
  <c r="J105"/>
  <c r="J104"/>
  <c r="J103"/>
  <c r="J102"/>
  <c r="J101"/>
  <c r="J100"/>
  <c r="J99"/>
  <c r="J98"/>
  <c r="J97"/>
  <c r="J96"/>
  <c r="J95"/>
  <c r="J94"/>
  <c r="J93"/>
  <c r="I93"/>
  <c r="C38"/>
  <c r="C37" s="1"/>
  <c r="D82" s="1"/>
  <c r="D84" s="1"/>
  <c r="C69"/>
  <c r="C68"/>
  <c r="C67"/>
  <c r="C66"/>
  <c r="I38"/>
  <c r="I37" s="1"/>
  <c r="H38"/>
  <c r="H37" s="1"/>
  <c r="G38"/>
  <c r="G37" s="1"/>
  <c r="F38"/>
  <c r="F37" s="1"/>
  <c r="E38"/>
  <c r="E37" s="1"/>
  <c r="D38"/>
  <c r="D37"/>
  <c r="C67" i="47"/>
  <c r="C66"/>
  <c r="I37"/>
  <c r="C67" i="7"/>
  <c r="C66"/>
  <c r="D37"/>
  <c r="E37"/>
  <c r="H37"/>
  <c r="I37"/>
  <c r="C37"/>
  <c r="D82"/>
  <c r="D84" s="1"/>
  <c r="C67" i="3"/>
  <c r="C66"/>
  <c r="C67" i="14"/>
  <c r="C66"/>
  <c r="C67" i="11"/>
  <c r="C66"/>
  <c r="M116" i="47"/>
  <c r="M117"/>
  <c r="M118"/>
  <c r="M119"/>
  <c r="M120"/>
  <c r="M121"/>
  <c r="M122"/>
  <c r="M123"/>
  <c r="M124"/>
  <c r="M125"/>
  <c r="M126"/>
  <c r="M127"/>
  <c r="M116" i="46"/>
  <c r="M117"/>
  <c r="M118"/>
  <c r="M119"/>
  <c r="M120"/>
  <c r="M121"/>
  <c r="M122"/>
  <c r="M123"/>
  <c r="M124"/>
  <c r="M125"/>
  <c r="M126"/>
  <c r="M127"/>
  <c r="M116" i="45"/>
  <c r="M117"/>
  <c r="M118"/>
  <c r="M119"/>
  <c r="M120"/>
  <c r="M121"/>
  <c r="M122"/>
  <c r="M123"/>
  <c r="M124"/>
  <c r="M125"/>
  <c r="M126"/>
  <c r="M127"/>
  <c r="M116" i="44"/>
  <c r="M117"/>
  <c r="M118"/>
  <c r="M119"/>
  <c r="M120"/>
  <c r="M121"/>
  <c r="M122"/>
  <c r="M123"/>
  <c r="M124"/>
  <c r="M125"/>
  <c r="M126"/>
  <c r="M116" i="43"/>
  <c r="M117"/>
  <c r="M118"/>
  <c r="M119"/>
  <c r="M120"/>
  <c r="M121"/>
  <c r="M122"/>
  <c r="M123"/>
  <c r="M124"/>
  <c r="M125"/>
  <c r="M126"/>
  <c r="M127"/>
  <c r="M116" i="42"/>
  <c r="M117"/>
  <c r="M118"/>
  <c r="M119"/>
  <c r="M120"/>
  <c r="M121"/>
  <c r="M122"/>
  <c r="M123"/>
  <c r="M124"/>
  <c r="M125"/>
  <c r="M126"/>
  <c r="M127"/>
  <c r="M116" i="41"/>
  <c r="M117"/>
  <c r="M118"/>
  <c r="M119"/>
  <c r="M120"/>
  <c r="M121"/>
  <c r="M122"/>
  <c r="M123"/>
  <c r="M124"/>
  <c r="M125"/>
  <c r="M126"/>
  <c r="M127"/>
  <c r="M116" i="40"/>
  <c r="M117"/>
  <c r="M118"/>
  <c r="M119"/>
  <c r="M120"/>
  <c r="M121"/>
  <c r="M122"/>
  <c r="M123"/>
  <c r="M124"/>
  <c r="M125"/>
  <c r="M126"/>
  <c r="M127"/>
  <c r="M115"/>
  <c r="M116" i="39"/>
  <c r="M117"/>
  <c r="M118"/>
  <c r="M119"/>
  <c r="M120"/>
  <c r="M121"/>
  <c r="M122"/>
  <c r="M123"/>
  <c r="M124"/>
  <c r="M125"/>
  <c r="M126"/>
  <c r="M127"/>
  <c r="C115"/>
  <c r="M116" i="37"/>
  <c r="M117"/>
  <c r="M118"/>
  <c r="M119"/>
  <c r="M120"/>
  <c r="M121"/>
  <c r="M122"/>
  <c r="M123"/>
  <c r="M124"/>
  <c r="M125"/>
  <c r="M126"/>
  <c r="M127"/>
  <c r="M116" i="36"/>
  <c r="M117"/>
  <c r="M118"/>
  <c r="M119"/>
  <c r="M120"/>
  <c r="M121"/>
  <c r="M122"/>
  <c r="M123"/>
  <c r="M124"/>
  <c r="M125"/>
  <c r="M126"/>
  <c r="M127"/>
  <c r="M116" i="35"/>
  <c r="M117"/>
  <c r="M118"/>
  <c r="M119"/>
  <c r="M120"/>
  <c r="M121"/>
  <c r="M122"/>
  <c r="M123"/>
  <c r="M124"/>
  <c r="M125"/>
  <c r="M126"/>
  <c r="M127"/>
  <c r="M116" i="34"/>
  <c r="M117"/>
  <c r="M118"/>
  <c r="M119"/>
  <c r="M120"/>
  <c r="M121"/>
  <c r="M122"/>
  <c r="M123"/>
  <c r="M124"/>
  <c r="M125"/>
  <c r="M126"/>
  <c r="M127"/>
  <c r="M116" i="33"/>
  <c r="M117"/>
  <c r="M118"/>
  <c r="M119"/>
  <c r="M120"/>
  <c r="M121"/>
  <c r="M122"/>
  <c r="M123"/>
  <c r="M124"/>
  <c r="M125"/>
  <c r="M126"/>
  <c r="M127"/>
  <c r="M116" i="32"/>
  <c r="M117"/>
  <c r="M118"/>
  <c r="M119"/>
  <c r="M120"/>
  <c r="M121"/>
  <c r="M122"/>
  <c r="M123"/>
  <c r="M124"/>
  <c r="M125"/>
  <c r="M126"/>
  <c r="M127"/>
  <c r="M116" i="30"/>
  <c r="M117"/>
  <c r="M118"/>
  <c r="M119"/>
  <c r="M120"/>
  <c r="M121"/>
  <c r="M122"/>
  <c r="M123"/>
  <c r="M124"/>
  <c r="M125"/>
  <c r="M126"/>
  <c r="M127"/>
  <c r="M116" i="29"/>
  <c r="M117"/>
  <c r="M118"/>
  <c r="M119"/>
  <c r="M120"/>
  <c r="M121"/>
  <c r="M122"/>
  <c r="M123"/>
  <c r="M124"/>
  <c r="M125"/>
  <c r="M126"/>
  <c r="M127"/>
  <c r="M116" i="28"/>
  <c r="M117"/>
  <c r="M118"/>
  <c r="M119"/>
  <c r="M120"/>
  <c r="M121"/>
  <c r="M122"/>
  <c r="M123"/>
  <c r="M124"/>
  <c r="M125"/>
  <c r="M126"/>
  <c r="M127"/>
  <c r="M116" i="27"/>
  <c r="M117"/>
  <c r="M118"/>
  <c r="M119"/>
  <c r="M120"/>
  <c r="M121"/>
  <c r="M122"/>
  <c r="M123"/>
  <c r="M124"/>
  <c r="M125"/>
  <c r="M126"/>
  <c r="M127"/>
  <c r="M116" i="26"/>
  <c r="M117"/>
  <c r="M118"/>
  <c r="M119"/>
  <c r="M120"/>
  <c r="M121"/>
  <c r="M122"/>
  <c r="M123"/>
  <c r="M124"/>
  <c r="M125"/>
  <c r="M126"/>
  <c r="M127"/>
  <c r="M116" i="25"/>
  <c r="M117"/>
  <c r="M118"/>
  <c r="M119"/>
  <c r="M120"/>
  <c r="M121"/>
  <c r="M122"/>
  <c r="M123"/>
  <c r="M124"/>
  <c r="M125"/>
  <c r="M126"/>
  <c r="M127"/>
  <c r="M116" i="24"/>
  <c r="M117"/>
  <c r="M118"/>
  <c r="M119"/>
  <c r="M120"/>
  <c r="M121"/>
  <c r="M122"/>
  <c r="M123"/>
  <c r="M124"/>
  <c r="M125"/>
  <c r="M126"/>
  <c r="M127"/>
  <c r="M116" i="23"/>
  <c r="M117"/>
  <c r="M118"/>
  <c r="M119"/>
  <c r="M120"/>
  <c r="M121"/>
  <c r="M122"/>
  <c r="M123"/>
  <c r="M124"/>
  <c r="M125"/>
  <c r="M126"/>
  <c r="M127"/>
  <c r="M116" i="22"/>
  <c r="M117"/>
  <c r="M118"/>
  <c r="M119"/>
  <c r="M120"/>
  <c r="M121"/>
  <c r="M122"/>
  <c r="M123"/>
  <c r="M124"/>
  <c r="M125"/>
  <c r="M126"/>
  <c r="M127"/>
  <c r="M116" i="21"/>
  <c r="M117"/>
  <c r="M118"/>
  <c r="M119"/>
  <c r="M120"/>
  <c r="M121"/>
  <c r="M122"/>
  <c r="M123"/>
  <c r="M124"/>
  <c r="M125"/>
  <c r="M126"/>
  <c r="M127"/>
  <c r="M116" i="20"/>
  <c r="M117"/>
  <c r="M118"/>
  <c r="M119"/>
  <c r="M120"/>
  <c r="M121"/>
  <c r="M122"/>
  <c r="M123"/>
  <c r="M124"/>
  <c r="M125"/>
  <c r="M126"/>
  <c r="M127"/>
  <c r="M116" i="19"/>
  <c r="M117"/>
  <c r="M118"/>
  <c r="M119"/>
  <c r="M120"/>
  <c r="M121"/>
  <c r="M122"/>
  <c r="M123"/>
  <c r="M124"/>
  <c r="M125"/>
  <c r="M126"/>
  <c r="M127"/>
  <c r="M116" i="18"/>
  <c r="M117"/>
  <c r="M118"/>
  <c r="M119"/>
  <c r="M120"/>
  <c r="M121"/>
  <c r="M122"/>
  <c r="M123"/>
  <c r="M124"/>
  <c r="M125"/>
  <c r="M126"/>
  <c r="M127"/>
  <c r="M116" i="17"/>
  <c r="M117"/>
  <c r="M118"/>
  <c r="M119"/>
  <c r="M120"/>
  <c r="M121"/>
  <c r="M122"/>
  <c r="M123"/>
  <c r="M124"/>
  <c r="M125"/>
  <c r="M126"/>
  <c r="M127"/>
  <c r="M116" i="16"/>
  <c r="M117"/>
  <c r="M118"/>
  <c r="M119"/>
  <c r="M120"/>
  <c r="M121"/>
  <c r="M122"/>
  <c r="M123"/>
  <c r="M124"/>
  <c r="M125"/>
  <c r="M126"/>
  <c r="M127"/>
  <c r="M116" i="15"/>
  <c r="M117"/>
  <c r="M118"/>
  <c r="M119"/>
  <c r="M120"/>
  <c r="M121"/>
  <c r="M122"/>
  <c r="M123"/>
  <c r="M124"/>
  <c r="M125"/>
  <c r="M126"/>
  <c r="M127"/>
  <c r="M116" i="14"/>
  <c r="M117"/>
  <c r="M118"/>
  <c r="M119"/>
  <c r="M120"/>
  <c r="M121"/>
  <c r="M122"/>
  <c r="M123"/>
  <c r="M124"/>
  <c r="M125"/>
  <c r="M126"/>
  <c r="M127"/>
  <c r="M116" i="13"/>
  <c r="M117"/>
  <c r="M118"/>
  <c r="M119"/>
  <c r="M120"/>
  <c r="M121"/>
  <c r="M122"/>
  <c r="M123"/>
  <c r="M124"/>
  <c r="M125"/>
  <c r="M126"/>
  <c r="M127"/>
  <c r="M116" i="12"/>
  <c r="M117"/>
  <c r="M118"/>
  <c r="M119"/>
  <c r="M120"/>
  <c r="M121"/>
  <c r="M122"/>
  <c r="M123"/>
  <c r="M124"/>
  <c r="M125"/>
  <c r="M126"/>
  <c r="M127"/>
  <c r="M116" i="11"/>
  <c r="M117"/>
  <c r="M118"/>
  <c r="M119"/>
  <c r="M120"/>
  <c r="M121"/>
  <c r="M122"/>
  <c r="M123"/>
  <c r="M124"/>
  <c r="M125"/>
  <c r="M126"/>
  <c r="M127"/>
  <c r="C115"/>
  <c r="H115"/>
  <c r="I115"/>
  <c r="M115" s="1"/>
  <c r="J115"/>
  <c r="K115"/>
  <c r="M116" i="9"/>
  <c r="M117"/>
  <c r="M118"/>
  <c r="M119"/>
  <c r="M120"/>
  <c r="M121"/>
  <c r="M122"/>
  <c r="M123"/>
  <c r="M124"/>
  <c r="M125"/>
  <c r="M126"/>
  <c r="M127"/>
  <c r="M116" i="8"/>
  <c r="M117"/>
  <c r="M118"/>
  <c r="M119"/>
  <c r="M120"/>
  <c r="M121"/>
  <c r="M122"/>
  <c r="M123"/>
  <c r="M124"/>
  <c r="M125"/>
  <c r="M126"/>
  <c r="M127"/>
  <c r="M116" i="7"/>
  <c r="M117"/>
  <c r="M118"/>
  <c r="M119"/>
  <c r="M120"/>
  <c r="M121"/>
  <c r="M122"/>
  <c r="M123"/>
  <c r="M124"/>
  <c r="M125"/>
  <c r="M126"/>
  <c r="M127"/>
  <c r="M116" i="6"/>
  <c r="M117"/>
  <c r="M118"/>
  <c r="M119"/>
  <c r="M120"/>
  <c r="M121"/>
  <c r="M122"/>
  <c r="M123"/>
  <c r="M124"/>
  <c r="M125"/>
  <c r="M126"/>
  <c r="M127"/>
  <c r="M116" i="5"/>
  <c r="M117"/>
  <c r="M118"/>
  <c r="M119"/>
  <c r="M120"/>
  <c r="M121"/>
  <c r="M122"/>
  <c r="M123"/>
  <c r="M124"/>
  <c r="M125"/>
  <c r="M126"/>
  <c r="M127"/>
  <c r="M116" i="3"/>
  <c r="M117"/>
  <c r="M118"/>
  <c r="M119"/>
  <c r="M120"/>
  <c r="M121"/>
  <c r="M122"/>
  <c r="M123"/>
  <c r="M124"/>
  <c r="M125"/>
  <c r="M126"/>
  <c r="M127"/>
  <c r="M116" i="2"/>
  <c r="M117"/>
  <c r="M118"/>
  <c r="M119"/>
  <c r="M120"/>
  <c r="M121"/>
  <c r="M122"/>
  <c r="M123"/>
  <c r="M124"/>
  <c r="M125"/>
  <c r="M126"/>
  <c r="M127"/>
  <c r="M118" i="1"/>
  <c r="M119"/>
  <c r="M120"/>
  <c r="M121"/>
  <c r="M122"/>
  <c r="M123"/>
  <c r="M124"/>
  <c r="M117"/>
  <c r="C37"/>
  <c r="D93" i="45"/>
  <c r="E93"/>
  <c r="F93"/>
  <c r="G93"/>
  <c r="H93"/>
  <c r="I93"/>
  <c r="C93"/>
  <c r="D93" i="44"/>
  <c r="E93"/>
  <c r="F93"/>
  <c r="J93" s="1"/>
  <c r="G93"/>
  <c r="H93"/>
  <c r="I93"/>
  <c r="C93"/>
  <c r="D93" i="43"/>
  <c r="E93"/>
  <c r="F93"/>
  <c r="G93"/>
  <c r="H93"/>
  <c r="I93"/>
  <c r="C93"/>
  <c r="D93" i="5"/>
  <c r="H93" i="35"/>
  <c r="D93" i="34"/>
  <c r="E93"/>
  <c r="F93"/>
  <c r="G93"/>
  <c r="H93"/>
  <c r="I93"/>
  <c r="C93"/>
  <c r="J95" i="11"/>
  <c r="J96"/>
  <c r="J93" s="1"/>
  <c r="J97"/>
  <c r="J98"/>
  <c r="J99"/>
  <c r="J100"/>
  <c r="J135" i="47"/>
  <c r="C135"/>
  <c r="L115"/>
  <c r="K115"/>
  <c r="J115"/>
  <c r="I115"/>
  <c r="H115"/>
  <c r="G115"/>
  <c r="F115"/>
  <c r="E115"/>
  <c r="D115"/>
  <c r="C115"/>
  <c r="M115"/>
  <c r="J103"/>
  <c r="J102"/>
  <c r="J101"/>
  <c r="J100"/>
  <c r="J99"/>
  <c r="J98"/>
  <c r="J97"/>
  <c r="J96"/>
  <c r="J95"/>
  <c r="J94"/>
  <c r="F93"/>
  <c r="J93"/>
  <c r="I93"/>
  <c r="G93"/>
  <c r="C69"/>
  <c r="C68"/>
  <c r="H38"/>
  <c r="H37"/>
  <c r="G38"/>
  <c r="G37"/>
  <c r="F38"/>
  <c r="F37"/>
  <c r="E38"/>
  <c r="E37"/>
  <c r="D38"/>
  <c r="D37"/>
  <c r="C38"/>
  <c r="C37"/>
  <c r="D84" s="1"/>
  <c r="J135" i="46"/>
  <c r="C135"/>
  <c r="D115"/>
  <c r="E115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D93"/>
  <c r="F93"/>
  <c r="J93"/>
  <c r="I93"/>
  <c r="H93"/>
  <c r="G93"/>
  <c r="E93"/>
  <c r="C93"/>
  <c r="I38"/>
  <c r="I37" s="1"/>
  <c r="H38"/>
  <c r="H37" s="1"/>
  <c r="G38"/>
  <c r="G37" s="1"/>
  <c r="F38"/>
  <c r="F37" s="1"/>
  <c r="E38"/>
  <c r="E37" s="1"/>
  <c r="D38"/>
  <c r="D37" s="1"/>
  <c r="C38"/>
  <c r="C37" s="1"/>
  <c r="D84" s="1"/>
  <c r="C144" i="45"/>
  <c r="C143"/>
  <c r="J135"/>
  <c r="C135"/>
  <c r="D115"/>
  <c r="E115"/>
  <c r="M115" s="1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J93"/>
  <c r="C38"/>
  <c r="C37"/>
  <c r="C69"/>
  <c r="C68"/>
  <c r="C67"/>
  <c r="C66"/>
  <c r="I38"/>
  <c r="H38"/>
  <c r="G38"/>
  <c r="F38"/>
  <c r="E38"/>
  <c r="D38"/>
  <c r="I37"/>
  <c r="H37"/>
  <c r="G37"/>
  <c r="F37"/>
  <c r="E37"/>
  <c r="D37"/>
  <c r="J135" i="44"/>
  <c r="C135"/>
  <c r="D115"/>
  <c r="E115"/>
  <c r="M115" s="1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C69"/>
  <c r="C68"/>
  <c r="I38"/>
  <c r="I37" s="1"/>
  <c r="H38"/>
  <c r="H37" s="1"/>
  <c r="G38"/>
  <c r="G37" s="1"/>
  <c r="F38"/>
  <c r="F37" s="1"/>
  <c r="E38"/>
  <c r="E37" s="1"/>
  <c r="D38"/>
  <c r="D37" s="1"/>
  <c r="C38"/>
  <c r="C37" s="1"/>
  <c r="D82" s="1"/>
  <c r="J135" i="43"/>
  <c r="C135"/>
  <c r="D115"/>
  <c r="C115"/>
  <c r="J103"/>
  <c r="J102"/>
  <c r="J101"/>
  <c r="J100"/>
  <c r="J99"/>
  <c r="J98"/>
  <c r="J97"/>
  <c r="J96"/>
  <c r="J95"/>
  <c r="J94"/>
  <c r="J93"/>
  <c r="C38"/>
  <c r="C37" s="1"/>
  <c r="C69"/>
  <c r="C68"/>
  <c r="C67"/>
  <c r="C66"/>
  <c r="I38"/>
  <c r="H38"/>
  <c r="G38"/>
  <c r="F38"/>
  <c r="E38"/>
  <c r="D38"/>
  <c r="I37"/>
  <c r="H37"/>
  <c r="G37"/>
  <c r="F37"/>
  <c r="E37"/>
  <c r="D37"/>
  <c r="J135" i="42"/>
  <c r="C135"/>
  <c r="K115"/>
  <c r="M115" s="1"/>
  <c r="C115"/>
  <c r="J104"/>
  <c r="J103"/>
  <c r="J102"/>
  <c r="J101"/>
  <c r="J100"/>
  <c r="J99"/>
  <c r="J98"/>
  <c r="J97"/>
  <c r="J96"/>
  <c r="J95"/>
  <c r="J93" s="1"/>
  <c r="I93"/>
  <c r="F38"/>
  <c r="F37"/>
  <c r="J135" i="41"/>
  <c r="C135"/>
  <c r="D115"/>
  <c r="E115"/>
  <c r="M115" s="1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D93"/>
  <c r="F93"/>
  <c r="J93"/>
  <c r="I93"/>
  <c r="H93"/>
  <c r="G93"/>
  <c r="E93"/>
  <c r="C93"/>
  <c r="C38"/>
  <c r="C37" s="1"/>
  <c r="C69"/>
  <c r="C68"/>
  <c r="I38"/>
  <c r="H38"/>
  <c r="G38"/>
  <c r="F38"/>
  <c r="E38"/>
  <c r="D38"/>
  <c r="I37"/>
  <c r="H37"/>
  <c r="G37"/>
  <c r="F37"/>
  <c r="E37"/>
  <c r="D37"/>
  <c r="J135" i="40"/>
  <c r="C135"/>
  <c r="J103"/>
  <c r="J102"/>
  <c r="J101"/>
  <c r="J100"/>
  <c r="J99"/>
  <c r="J98"/>
  <c r="J97"/>
  <c r="J96"/>
  <c r="J95"/>
  <c r="J94"/>
  <c r="J93"/>
  <c r="F38"/>
  <c r="F37"/>
  <c r="J135" i="39"/>
  <c r="C135"/>
  <c r="D115"/>
  <c r="E115"/>
  <c r="F115"/>
  <c r="G115"/>
  <c r="H115"/>
  <c r="I115"/>
  <c r="J115"/>
  <c r="K115"/>
  <c r="L115"/>
  <c r="J105"/>
  <c r="J104"/>
  <c r="J103"/>
  <c r="J102"/>
  <c r="J101"/>
  <c r="J100"/>
  <c r="J99"/>
  <c r="J98"/>
  <c r="J97"/>
  <c r="J96"/>
  <c r="J95"/>
  <c r="J94"/>
  <c r="D93"/>
  <c r="F93"/>
  <c r="J93"/>
  <c r="I93"/>
  <c r="H93"/>
  <c r="G93"/>
  <c r="E93"/>
  <c r="D84"/>
  <c r="D82"/>
  <c r="C69"/>
  <c r="C68"/>
  <c r="F38"/>
  <c r="F37"/>
  <c r="C144" i="38"/>
  <c r="C143"/>
  <c r="J135"/>
  <c r="C135"/>
  <c r="M124"/>
  <c r="M123"/>
  <c r="M122"/>
  <c r="M121"/>
  <c r="M120"/>
  <c r="M119"/>
  <c r="M118"/>
  <c r="M117"/>
  <c r="M116"/>
  <c r="D115"/>
  <c r="M115" s="1"/>
  <c r="E115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D93"/>
  <c r="F93"/>
  <c r="J93" s="1"/>
  <c r="I93"/>
  <c r="H93"/>
  <c r="G93"/>
  <c r="E93"/>
  <c r="C93"/>
  <c r="C38"/>
  <c r="C37"/>
  <c r="D84" s="1"/>
  <c r="D82"/>
  <c r="C69"/>
  <c r="C68"/>
  <c r="C67"/>
  <c r="C66"/>
  <c r="I38"/>
  <c r="I37"/>
  <c r="H38"/>
  <c r="H37"/>
  <c r="G38"/>
  <c r="F38"/>
  <c r="F37" s="1"/>
  <c r="E38"/>
  <c r="D38"/>
  <c r="D37"/>
  <c r="G37"/>
  <c r="E37"/>
  <c r="C144" i="37"/>
  <c r="C143"/>
  <c r="J135"/>
  <c r="L115"/>
  <c r="K115"/>
  <c r="J115"/>
  <c r="I115"/>
  <c r="H115"/>
  <c r="G115"/>
  <c r="F115"/>
  <c r="E115"/>
  <c r="D115"/>
  <c r="C115"/>
  <c r="M115"/>
  <c r="J103"/>
  <c r="J102"/>
  <c r="J101"/>
  <c r="J100"/>
  <c r="J99"/>
  <c r="J98"/>
  <c r="J97"/>
  <c r="J96"/>
  <c r="J95"/>
  <c r="J94"/>
  <c r="D93"/>
  <c r="F93"/>
  <c r="J93" s="1"/>
  <c r="I93"/>
  <c r="H93"/>
  <c r="E93"/>
  <c r="C93"/>
  <c r="C38"/>
  <c r="C37" s="1"/>
  <c r="C69"/>
  <c r="C68"/>
  <c r="C66"/>
  <c r="I38"/>
  <c r="H38"/>
  <c r="G38"/>
  <c r="F38"/>
  <c r="E38"/>
  <c r="D38"/>
  <c r="I37"/>
  <c r="H37"/>
  <c r="G37"/>
  <c r="F37"/>
  <c r="E37"/>
  <c r="D37"/>
  <c r="M115" i="36"/>
  <c r="J103"/>
  <c r="J102"/>
  <c r="J101"/>
  <c r="J100"/>
  <c r="J99"/>
  <c r="J98"/>
  <c r="J97"/>
  <c r="J96"/>
  <c r="J95"/>
  <c r="J94"/>
  <c r="J93"/>
  <c r="J135" i="35"/>
  <c r="C135"/>
  <c r="D115"/>
  <c r="E115"/>
  <c r="M115" s="1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J93"/>
  <c r="D84"/>
  <c r="D82"/>
  <c r="J135" i="34"/>
  <c r="C135"/>
  <c r="D115"/>
  <c r="M115"/>
  <c r="J103"/>
  <c r="J102"/>
  <c r="J101"/>
  <c r="J100"/>
  <c r="J99"/>
  <c r="J98"/>
  <c r="J97"/>
  <c r="J96"/>
  <c r="J95"/>
  <c r="J94"/>
  <c r="J93"/>
  <c r="C69"/>
  <c r="C68"/>
  <c r="F38"/>
  <c r="F37" s="1"/>
  <c r="J135" i="33"/>
  <c r="D115"/>
  <c r="E115"/>
  <c r="M115" s="1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J93"/>
  <c r="I93"/>
  <c r="C69"/>
  <c r="C68"/>
  <c r="I38"/>
  <c r="I37" s="1"/>
  <c r="H38"/>
  <c r="H37" s="1"/>
  <c r="G38"/>
  <c r="G37" s="1"/>
  <c r="F38"/>
  <c r="F37" s="1"/>
  <c r="E38"/>
  <c r="E37" s="1"/>
  <c r="D38"/>
  <c r="D37" s="1"/>
  <c r="C38"/>
  <c r="C37" s="1"/>
  <c r="D82" s="1"/>
  <c r="C144" i="32"/>
  <c r="C143"/>
  <c r="J135"/>
  <c r="C135"/>
  <c r="D115"/>
  <c r="E115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D93"/>
  <c r="F93"/>
  <c r="J93" s="1"/>
  <c r="H93"/>
  <c r="G93"/>
  <c r="E93"/>
  <c r="C93"/>
  <c r="C38"/>
  <c r="C37" s="1"/>
  <c r="C69"/>
  <c r="C68"/>
  <c r="C67"/>
  <c r="C66"/>
  <c r="I38"/>
  <c r="I37" s="1"/>
  <c r="H38"/>
  <c r="G38"/>
  <c r="G37" s="1"/>
  <c r="F38"/>
  <c r="E38"/>
  <c r="E37" s="1"/>
  <c r="D38"/>
  <c r="D37"/>
  <c r="H37"/>
  <c r="F37"/>
  <c r="E115" i="30"/>
  <c r="L115"/>
  <c r="J103"/>
  <c r="J102"/>
  <c r="J101"/>
  <c r="J100"/>
  <c r="J99"/>
  <c r="J98"/>
  <c r="J97"/>
  <c r="J96"/>
  <c r="J95"/>
  <c r="J94"/>
  <c r="J93"/>
  <c r="C69"/>
  <c r="C67"/>
  <c r="C66"/>
  <c r="I38"/>
  <c r="H38"/>
  <c r="G38"/>
  <c r="F38"/>
  <c r="E38"/>
  <c r="D38"/>
  <c r="D37"/>
  <c r="C38"/>
  <c r="E37"/>
  <c r="D115" i="29"/>
  <c r="J115"/>
  <c r="K115"/>
  <c r="L115"/>
  <c r="C115"/>
  <c r="J103"/>
  <c r="J102"/>
  <c r="J101"/>
  <c r="J100"/>
  <c r="J99"/>
  <c r="J98"/>
  <c r="J97"/>
  <c r="J96"/>
  <c r="J95"/>
  <c r="J94"/>
  <c r="J93"/>
  <c r="C69"/>
  <c r="C68"/>
  <c r="I38"/>
  <c r="I37"/>
  <c r="H38"/>
  <c r="H37"/>
  <c r="G38"/>
  <c r="G37"/>
  <c r="F38"/>
  <c r="F37"/>
  <c r="E38"/>
  <c r="E37"/>
  <c r="D38"/>
  <c r="D37"/>
  <c r="C38"/>
  <c r="C37"/>
  <c r="J135" i="28"/>
  <c r="C135"/>
  <c r="D115"/>
  <c r="E115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D93"/>
  <c r="F93"/>
  <c r="J93" s="1"/>
  <c r="I93"/>
  <c r="H93"/>
  <c r="G93"/>
  <c r="E93"/>
  <c r="C93"/>
  <c r="D84"/>
  <c r="D82"/>
  <c r="C69"/>
  <c r="C68"/>
  <c r="I38"/>
  <c r="H38"/>
  <c r="G38"/>
  <c r="F38"/>
  <c r="E38"/>
  <c r="D38"/>
  <c r="C38"/>
  <c r="F37"/>
  <c r="E37"/>
  <c r="L115" i="27"/>
  <c r="K115"/>
  <c r="I115"/>
  <c r="D115"/>
  <c r="C115"/>
  <c r="M115" s="1"/>
  <c r="J103"/>
  <c r="J102"/>
  <c r="J101"/>
  <c r="J100"/>
  <c r="J98"/>
  <c r="J94"/>
  <c r="J93"/>
  <c r="I93"/>
  <c r="C69"/>
  <c r="C68"/>
  <c r="C67"/>
  <c r="C66"/>
  <c r="C143" i="26"/>
  <c r="J135"/>
  <c r="D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J93"/>
  <c r="C69"/>
  <c r="C68"/>
  <c r="I38"/>
  <c r="I37"/>
  <c r="H38"/>
  <c r="H37"/>
  <c r="G38"/>
  <c r="G37"/>
  <c r="F38"/>
  <c r="F37"/>
  <c r="E38"/>
  <c r="E37"/>
  <c r="D38"/>
  <c r="D37"/>
  <c r="C38"/>
  <c r="C37"/>
  <c r="D82" s="1"/>
  <c r="C115" i="25"/>
  <c r="M115" s="1"/>
  <c r="J103"/>
  <c r="J102"/>
  <c r="J101"/>
  <c r="J100"/>
  <c r="J99"/>
  <c r="J98"/>
  <c r="J97"/>
  <c r="J96"/>
  <c r="J95"/>
  <c r="J94"/>
  <c r="J93"/>
  <c r="I93"/>
  <c r="C69"/>
  <c r="C68"/>
  <c r="F38"/>
  <c r="F37" s="1"/>
  <c r="L115" i="24"/>
  <c r="K115"/>
  <c r="J115"/>
  <c r="I115"/>
  <c r="H115"/>
  <c r="G115"/>
  <c r="F115"/>
  <c r="E115"/>
  <c r="D115"/>
  <c r="J103"/>
  <c r="J102"/>
  <c r="J101"/>
  <c r="J100"/>
  <c r="J99"/>
  <c r="J98"/>
  <c r="J97"/>
  <c r="J96"/>
  <c r="J95"/>
  <c r="J94"/>
  <c r="J93"/>
  <c r="I93"/>
  <c r="I38"/>
  <c r="I37"/>
  <c r="H38"/>
  <c r="H37"/>
  <c r="G38"/>
  <c r="G37"/>
  <c r="F38"/>
  <c r="F37"/>
  <c r="E38"/>
  <c r="E37"/>
  <c r="D38"/>
  <c r="D37"/>
  <c r="C38"/>
  <c r="C37"/>
  <c r="D82" s="1"/>
  <c r="D115" i="23"/>
  <c r="E115"/>
  <c r="F115"/>
  <c r="G115"/>
  <c r="H115"/>
  <c r="I115"/>
  <c r="J115"/>
  <c r="K115"/>
  <c r="L115"/>
  <c r="C115"/>
  <c r="J105"/>
  <c r="J104"/>
  <c r="J103"/>
  <c r="J102"/>
  <c r="J101"/>
  <c r="J100"/>
  <c r="J99"/>
  <c r="J98"/>
  <c r="J97"/>
  <c r="J96"/>
  <c r="J95"/>
  <c r="J94"/>
  <c r="J93"/>
  <c r="I93"/>
  <c r="I38"/>
  <c r="I37" s="1"/>
  <c r="H38"/>
  <c r="H37" s="1"/>
  <c r="G38"/>
  <c r="G37" s="1"/>
  <c r="F38"/>
  <c r="F37" s="1"/>
  <c r="E38"/>
  <c r="E37" s="1"/>
  <c r="D38"/>
  <c r="D37" s="1"/>
  <c r="C38"/>
  <c r="C37" s="1"/>
  <c r="D82"/>
  <c r="D84" s="1"/>
  <c r="C144" i="22"/>
  <c r="C143"/>
  <c r="J135"/>
  <c r="C135"/>
  <c r="D115"/>
  <c r="E115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D93"/>
  <c r="F93"/>
  <c r="J93"/>
  <c r="I93"/>
  <c r="H93"/>
  <c r="G93"/>
  <c r="E93"/>
  <c r="C93"/>
  <c r="C38"/>
  <c r="C37" s="1"/>
  <c r="C69"/>
  <c r="C68"/>
  <c r="C67"/>
  <c r="C66"/>
  <c r="I38"/>
  <c r="H38"/>
  <c r="G38"/>
  <c r="F38"/>
  <c r="E38"/>
  <c r="D38"/>
  <c r="I37"/>
  <c r="H37"/>
  <c r="G37"/>
  <c r="F37"/>
  <c r="E37"/>
  <c r="D37"/>
  <c r="C144" i="21"/>
  <c r="C143"/>
  <c r="J135"/>
  <c r="C135"/>
  <c r="D115"/>
  <c r="E115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J93"/>
  <c r="C69"/>
  <c r="C68"/>
  <c r="I38"/>
  <c r="I37" s="1"/>
  <c r="H38"/>
  <c r="H37" s="1"/>
  <c r="G38"/>
  <c r="G37" s="1"/>
  <c r="F38"/>
  <c r="F37" s="1"/>
  <c r="E38"/>
  <c r="E37" s="1"/>
  <c r="D38"/>
  <c r="D37" s="1"/>
  <c r="C38"/>
  <c r="C37" s="1"/>
  <c r="J115" i="20"/>
  <c r="K115"/>
  <c r="L115"/>
  <c r="C115"/>
  <c r="J103"/>
  <c r="J102"/>
  <c r="J101"/>
  <c r="J100"/>
  <c r="J99"/>
  <c r="J98"/>
  <c r="J97"/>
  <c r="J96"/>
  <c r="J95"/>
  <c r="J94"/>
  <c r="J93"/>
  <c r="C38"/>
  <c r="C37" s="1"/>
  <c r="C69"/>
  <c r="C68"/>
  <c r="C67"/>
  <c r="C66"/>
  <c r="I38"/>
  <c r="H38"/>
  <c r="G38"/>
  <c r="F38"/>
  <c r="E38"/>
  <c r="D38"/>
  <c r="I37"/>
  <c r="H37"/>
  <c r="G37"/>
  <c r="F37"/>
  <c r="E37"/>
  <c r="D37"/>
  <c r="J135" i="19"/>
  <c r="G115"/>
  <c r="K115"/>
  <c r="L115"/>
  <c r="C115"/>
  <c r="J103"/>
  <c r="J102"/>
  <c r="J101"/>
  <c r="J100"/>
  <c r="J99"/>
  <c r="J98"/>
  <c r="J97"/>
  <c r="J96"/>
  <c r="J94"/>
  <c r="I93"/>
  <c r="H93"/>
  <c r="E93"/>
  <c r="D93"/>
  <c r="C93"/>
  <c r="D84"/>
  <c r="D82"/>
  <c r="C69"/>
  <c r="C144" i="18"/>
  <c r="C143"/>
  <c r="J135"/>
  <c r="C135"/>
  <c r="D115"/>
  <c r="E115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D93"/>
  <c r="F93"/>
  <c r="J93"/>
  <c r="I93"/>
  <c r="H93"/>
  <c r="G93"/>
  <c r="E93"/>
  <c r="C93"/>
  <c r="C38"/>
  <c r="C37" s="1"/>
  <c r="C69"/>
  <c r="C68"/>
  <c r="C67"/>
  <c r="C66"/>
  <c r="I38"/>
  <c r="H38"/>
  <c r="G38"/>
  <c r="F38"/>
  <c r="E38"/>
  <c r="D38"/>
  <c r="I37"/>
  <c r="H37"/>
  <c r="G37"/>
  <c r="F37"/>
  <c r="E37"/>
  <c r="D37"/>
  <c r="D115" i="17"/>
  <c r="H115"/>
  <c r="I115"/>
  <c r="J115"/>
  <c r="K115"/>
  <c r="L115"/>
  <c r="C115"/>
  <c r="J103"/>
  <c r="J102"/>
  <c r="J101"/>
  <c r="J100"/>
  <c r="J99"/>
  <c r="J98"/>
  <c r="J97"/>
  <c r="J96"/>
  <c r="J95"/>
  <c r="J94"/>
  <c r="J93"/>
  <c r="I93"/>
  <c r="C69"/>
  <c r="C68"/>
  <c r="I38"/>
  <c r="I37"/>
  <c r="H38"/>
  <c r="G38"/>
  <c r="G37" s="1"/>
  <c r="F38"/>
  <c r="F37" s="1"/>
  <c r="E38"/>
  <c r="E37"/>
  <c r="D38"/>
  <c r="C38"/>
  <c r="C37" s="1"/>
  <c r="H37"/>
  <c r="D37"/>
  <c r="D115" i="16"/>
  <c r="E115"/>
  <c r="F115"/>
  <c r="G115"/>
  <c r="H115"/>
  <c r="I115"/>
  <c r="J115"/>
  <c r="K115"/>
  <c r="L115"/>
  <c r="C115"/>
  <c r="J103"/>
  <c r="J102"/>
  <c r="J101"/>
  <c r="J100"/>
  <c r="J99"/>
  <c r="J98"/>
  <c r="J97"/>
  <c r="J96"/>
  <c r="J95"/>
  <c r="J94"/>
  <c r="D93"/>
  <c r="F93"/>
  <c r="J93" s="1"/>
  <c r="H93"/>
  <c r="G93"/>
  <c r="E93"/>
  <c r="C93"/>
  <c r="C69"/>
  <c r="C68"/>
  <c r="I38"/>
  <c r="I37" s="1"/>
  <c r="H38"/>
  <c r="H37" s="1"/>
  <c r="G38"/>
  <c r="G37" s="1"/>
  <c r="F38"/>
  <c r="F37" s="1"/>
  <c r="E38"/>
  <c r="E37" s="1"/>
  <c r="D38"/>
  <c r="D37" s="1"/>
  <c r="C38"/>
  <c r="C37" s="1"/>
  <c r="J135" i="15"/>
  <c r="D115"/>
  <c r="H115"/>
  <c r="K115"/>
  <c r="L115"/>
  <c r="C115"/>
  <c r="J103"/>
  <c r="J102"/>
  <c r="J101"/>
  <c r="J100"/>
  <c r="J99"/>
  <c r="J98"/>
  <c r="J97"/>
  <c r="J96"/>
  <c r="J95"/>
  <c r="J94"/>
  <c r="D93"/>
  <c r="J93" s="1"/>
  <c r="C38"/>
  <c r="C37" s="1"/>
  <c r="C69"/>
  <c r="C68"/>
  <c r="C67"/>
  <c r="C66"/>
  <c r="I38"/>
  <c r="H38"/>
  <c r="G38"/>
  <c r="F38"/>
  <c r="E38"/>
  <c r="D38"/>
  <c r="I37"/>
  <c r="H37"/>
  <c r="G37"/>
  <c r="F37"/>
  <c r="E37"/>
  <c r="D37"/>
  <c r="D115" i="14"/>
  <c r="E115"/>
  <c r="H115"/>
  <c r="I115"/>
  <c r="K115"/>
  <c r="L115"/>
  <c r="C115"/>
  <c r="J103"/>
  <c r="J102"/>
  <c r="J101"/>
  <c r="J100"/>
  <c r="J99"/>
  <c r="J98"/>
  <c r="J97"/>
  <c r="J96"/>
  <c r="J95"/>
  <c r="J94"/>
  <c r="D93"/>
  <c r="J93"/>
  <c r="I93"/>
  <c r="E93"/>
  <c r="C69"/>
  <c r="C68"/>
  <c r="I38"/>
  <c r="I37"/>
  <c r="H38"/>
  <c r="H37"/>
  <c r="G38"/>
  <c r="G37"/>
  <c r="F38"/>
  <c r="F37"/>
  <c r="E38"/>
  <c r="E37"/>
  <c r="D38"/>
  <c r="D37"/>
  <c r="C38"/>
  <c r="C37"/>
  <c r="D82" s="1"/>
  <c r="D84" s="1"/>
  <c r="D115" i="13"/>
  <c r="F115"/>
  <c r="H115"/>
  <c r="I115"/>
  <c r="J115"/>
  <c r="K115"/>
  <c r="L115"/>
  <c r="C115"/>
  <c r="J103"/>
  <c r="J102"/>
  <c r="J101"/>
  <c r="J100"/>
  <c r="J99"/>
  <c r="J98"/>
  <c r="J97"/>
  <c r="J96"/>
  <c r="J95"/>
  <c r="J94"/>
  <c r="J93"/>
  <c r="C69"/>
  <c r="C68"/>
  <c r="I38"/>
  <c r="I37" s="1"/>
  <c r="H38"/>
  <c r="H37" s="1"/>
  <c r="G38"/>
  <c r="G37" s="1"/>
  <c r="F38"/>
  <c r="F37" s="1"/>
  <c r="E38"/>
  <c r="E37" s="1"/>
  <c r="D38"/>
  <c r="D37" s="1"/>
  <c r="C143" i="12"/>
  <c r="J135"/>
  <c r="C135"/>
  <c r="D115"/>
  <c r="E115"/>
  <c r="J115"/>
  <c r="K115"/>
  <c r="L115"/>
  <c r="C115"/>
  <c r="J103"/>
  <c r="J102"/>
  <c r="J101"/>
  <c r="J100"/>
  <c r="J99"/>
  <c r="J98"/>
  <c r="J97"/>
  <c r="J96"/>
  <c r="J95"/>
  <c r="J94"/>
  <c r="J93"/>
  <c r="I93"/>
  <c r="C38"/>
  <c r="C37"/>
  <c r="D82" s="1"/>
  <c r="C69"/>
  <c r="C68"/>
  <c r="C67"/>
  <c r="C66"/>
  <c r="I38"/>
  <c r="H38"/>
  <c r="G38"/>
  <c r="F38"/>
  <c r="E38"/>
  <c r="D38"/>
  <c r="I37"/>
  <c r="H37"/>
  <c r="G37"/>
  <c r="F37"/>
  <c r="E37"/>
  <c r="D37"/>
  <c r="I93" i="11"/>
  <c r="C69"/>
  <c r="C68"/>
  <c r="I38"/>
  <c r="H38"/>
  <c r="G38"/>
  <c r="F38"/>
  <c r="E38"/>
  <c r="D38"/>
  <c r="C38"/>
  <c r="F37"/>
  <c r="J135" i="9"/>
  <c r="C135"/>
  <c r="K115"/>
  <c r="L115"/>
  <c r="J103"/>
  <c r="J102"/>
  <c r="J101"/>
  <c r="J100"/>
  <c r="J99"/>
  <c r="J98"/>
  <c r="J97"/>
  <c r="J96"/>
  <c r="J95"/>
  <c r="J94"/>
  <c r="J93"/>
  <c r="I93"/>
  <c r="D84"/>
  <c r="D82"/>
  <c r="C69"/>
  <c r="C68"/>
  <c r="C67"/>
  <c r="C66"/>
  <c r="C204" i="8"/>
  <c r="L115"/>
  <c r="K115"/>
  <c r="G115"/>
  <c r="D115"/>
  <c r="C115"/>
  <c r="J103"/>
  <c r="J102"/>
  <c r="J101"/>
  <c r="J100"/>
  <c r="J99"/>
  <c r="J96"/>
  <c r="J94"/>
  <c r="J93"/>
  <c r="I93"/>
  <c r="C69"/>
  <c r="C68"/>
  <c r="C67"/>
  <c r="C66"/>
  <c r="I38"/>
  <c r="H38"/>
  <c r="G38"/>
  <c r="F38"/>
  <c r="E38"/>
  <c r="D38"/>
  <c r="C38"/>
  <c r="F37"/>
  <c r="E37"/>
  <c r="D115" i="7"/>
  <c r="J115"/>
  <c r="L115"/>
  <c r="C115"/>
  <c r="J103"/>
  <c r="J102"/>
  <c r="J101"/>
  <c r="J100"/>
  <c r="J99"/>
  <c r="J98"/>
  <c r="J97"/>
  <c r="J96"/>
  <c r="J95"/>
  <c r="J94"/>
  <c r="J93"/>
  <c r="I93"/>
  <c r="C68"/>
  <c r="F38"/>
  <c r="F37"/>
  <c r="E115" i="6"/>
  <c r="F115"/>
  <c r="M115" s="1"/>
  <c r="I115"/>
  <c r="J115"/>
  <c r="L115"/>
  <c r="C115"/>
  <c r="J103"/>
  <c r="J102"/>
  <c r="J101"/>
  <c r="J100"/>
  <c r="J99"/>
  <c r="J98"/>
  <c r="J97"/>
  <c r="J96"/>
  <c r="J95"/>
  <c r="J94"/>
  <c r="J93"/>
  <c r="C38"/>
  <c r="C37" s="1"/>
  <c r="C69"/>
  <c r="C68"/>
  <c r="I38"/>
  <c r="I37" s="1"/>
  <c r="H38"/>
  <c r="H37" s="1"/>
  <c r="G38"/>
  <c r="G37" s="1"/>
  <c r="F38"/>
  <c r="F37" s="1"/>
  <c r="E38"/>
  <c r="E37" s="1"/>
  <c r="D38"/>
  <c r="D37"/>
  <c r="J135" i="5"/>
  <c r="C135"/>
  <c r="D115"/>
  <c r="I115"/>
  <c r="L115"/>
  <c r="J103"/>
  <c r="J102"/>
  <c r="J101"/>
  <c r="J100"/>
  <c r="J99"/>
  <c r="J98"/>
  <c r="J97"/>
  <c r="J96"/>
  <c r="J95"/>
  <c r="J94"/>
  <c r="F93"/>
  <c r="J93"/>
  <c r="I93"/>
  <c r="H93"/>
  <c r="G93"/>
  <c r="E93"/>
  <c r="E93" i="4" s="1"/>
  <c r="C93" i="5"/>
  <c r="C69"/>
  <c r="C68"/>
  <c r="C67"/>
  <c r="C67" i="4" s="1"/>
  <c r="C66" i="5"/>
  <c r="I38"/>
  <c r="I37" s="1"/>
  <c r="H38"/>
  <c r="H37" s="1"/>
  <c r="G38"/>
  <c r="G37" s="1"/>
  <c r="F38"/>
  <c r="F37" s="1"/>
  <c r="E38"/>
  <c r="E37" s="1"/>
  <c r="D38"/>
  <c r="D37" s="1"/>
  <c r="C38"/>
  <c r="C37" s="1"/>
  <c r="D82" s="1"/>
  <c r="D84" s="1"/>
  <c r="J135" i="3"/>
  <c r="D115"/>
  <c r="E115"/>
  <c r="E115" i="4" s="1"/>
  <c r="J115" i="3"/>
  <c r="K115"/>
  <c r="L115"/>
  <c r="C115"/>
  <c r="J103"/>
  <c r="J102"/>
  <c r="J101"/>
  <c r="J100"/>
  <c r="J99"/>
  <c r="J98"/>
  <c r="J97"/>
  <c r="J96"/>
  <c r="J95"/>
  <c r="J94"/>
  <c r="F93"/>
  <c r="J93"/>
  <c r="I93"/>
  <c r="G93"/>
  <c r="C69"/>
  <c r="C68"/>
  <c r="I38"/>
  <c r="I37" s="1"/>
  <c r="H38"/>
  <c r="H37" s="1"/>
  <c r="G38"/>
  <c r="G37" s="1"/>
  <c r="G37" i="4" s="1"/>
  <c r="F38" i="3"/>
  <c r="F37" s="1"/>
  <c r="E38"/>
  <c r="E37" s="1"/>
  <c r="D38"/>
  <c r="D37" s="1"/>
  <c r="C38"/>
  <c r="C37" s="1"/>
  <c r="G115" i="2"/>
  <c r="H115"/>
  <c r="I115"/>
  <c r="K115"/>
  <c r="L115"/>
  <c r="C115"/>
  <c r="J103"/>
  <c r="J102"/>
  <c r="J101"/>
  <c r="J100"/>
  <c r="J99"/>
  <c r="J98"/>
  <c r="J97"/>
  <c r="J96"/>
  <c r="J95"/>
  <c r="J94"/>
  <c r="J93"/>
  <c r="I93"/>
  <c r="C38"/>
  <c r="C37"/>
  <c r="D82" s="1"/>
  <c r="C69"/>
  <c r="C68"/>
  <c r="C67"/>
  <c r="C66"/>
  <c r="C66" i="4" s="1"/>
  <c r="D82" s="1"/>
  <c r="I38" i="2"/>
  <c r="H38"/>
  <c r="G38"/>
  <c r="F38"/>
  <c r="E38"/>
  <c r="D38"/>
  <c r="I37"/>
  <c r="H37"/>
  <c r="G37"/>
  <c r="F37"/>
  <c r="E37"/>
  <c r="D37"/>
  <c r="J135" i="1"/>
  <c r="C135"/>
  <c r="M116"/>
  <c r="D115"/>
  <c r="M115" s="1"/>
  <c r="E115"/>
  <c r="F115"/>
  <c r="G115"/>
  <c r="H115"/>
  <c r="H115" i="4" s="1"/>
  <c r="I115" i="1"/>
  <c r="J115"/>
  <c r="K115"/>
  <c r="L115"/>
  <c r="L115" i="4" s="1"/>
  <c r="C115" i="1"/>
  <c r="J103"/>
  <c r="J102"/>
  <c r="J101"/>
  <c r="J100"/>
  <c r="J99"/>
  <c r="J98"/>
  <c r="J97"/>
  <c r="J96"/>
  <c r="J95"/>
  <c r="J94"/>
  <c r="D93"/>
  <c r="F93"/>
  <c r="J93" s="1"/>
  <c r="I93"/>
  <c r="H93"/>
  <c r="G93"/>
  <c r="G93" i="4" s="1"/>
  <c r="E93" i="1"/>
  <c r="C93"/>
  <c r="D84"/>
  <c r="D82"/>
  <c r="C69"/>
  <c r="C68"/>
  <c r="C68" i="4" s="1"/>
  <c r="I38" i="1"/>
  <c r="H38"/>
  <c r="H37" s="1"/>
  <c r="G38"/>
  <c r="F38"/>
  <c r="F38" i="4" s="1"/>
  <c r="E38" i="1"/>
  <c r="D38"/>
  <c r="D37" s="1"/>
  <c r="C143" i="31"/>
  <c r="J135"/>
  <c r="C135"/>
  <c r="M124"/>
  <c r="M123"/>
  <c r="M122"/>
  <c r="M121"/>
  <c r="M120"/>
  <c r="M119"/>
  <c r="M118"/>
  <c r="M117"/>
  <c r="M116"/>
  <c r="D115"/>
  <c r="E115"/>
  <c r="F115"/>
  <c r="G115"/>
  <c r="M115" s="1"/>
  <c r="H115"/>
  <c r="I115"/>
  <c r="J115"/>
  <c r="K115"/>
  <c r="L115"/>
  <c r="C115"/>
  <c r="J103"/>
  <c r="J102"/>
  <c r="J101"/>
  <c r="J100"/>
  <c r="J99"/>
  <c r="J98"/>
  <c r="J97"/>
  <c r="J96"/>
  <c r="J95"/>
  <c r="J94"/>
  <c r="D93"/>
  <c r="D93" i="4" s="1"/>
  <c r="F93" i="31"/>
  <c r="I93"/>
  <c r="H93"/>
  <c r="G93"/>
  <c r="E93"/>
  <c r="C93"/>
  <c r="C38"/>
  <c r="C37" s="1"/>
  <c r="C69"/>
  <c r="C68"/>
  <c r="C67"/>
  <c r="C66"/>
  <c r="I38"/>
  <c r="I37" s="1"/>
  <c r="H38"/>
  <c r="H37" s="1"/>
  <c r="G38"/>
  <c r="F38"/>
  <c r="F37" s="1"/>
  <c r="E38"/>
  <c r="D38"/>
  <c r="D37" s="1"/>
  <c r="G37"/>
  <c r="E37"/>
  <c r="H108" i="4"/>
  <c r="M118"/>
  <c r="M119"/>
  <c r="N127" s="1"/>
  <c r="M120"/>
  <c r="M121"/>
  <c r="M122"/>
  <c r="M123"/>
  <c r="M124"/>
  <c r="M125"/>
  <c r="M126"/>
  <c r="M127"/>
  <c r="M117"/>
  <c r="C25"/>
  <c r="C26"/>
  <c r="J105"/>
  <c r="M116"/>
  <c r="J103"/>
  <c r="J104"/>
  <c r="K106"/>
  <c r="D82" i="46"/>
  <c r="D82" i="32"/>
  <c r="D84"/>
  <c r="D82" i="37"/>
  <c r="D84"/>
  <c r="D84" i="2"/>
  <c r="D84" i="12"/>
  <c r="D82" i="22"/>
  <c r="D84"/>
  <c r="D82" i="41"/>
  <c r="D84"/>
  <c r="D82" i="43"/>
  <c r="D84"/>
  <c r="D82" i="45"/>
  <c r="D84"/>
  <c r="E37" i="1"/>
  <c r="G38" i="4"/>
  <c r="G37" i="1"/>
  <c r="I37"/>
  <c r="I37" i="4" s="1"/>
  <c r="C69"/>
  <c r="H93"/>
  <c r="K115"/>
  <c r="I115"/>
  <c r="G115"/>
  <c r="J135"/>
  <c r="M115" i="2"/>
  <c r="M115" i="7"/>
  <c r="M115" i="12"/>
  <c r="M115" i="13"/>
  <c r="M115" i="14"/>
  <c r="M115" i="16"/>
  <c r="M115" i="19"/>
  <c r="M115" i="20"/>
  <c r="M115" i="21"/>
  <c r="M115" i="22"/>
  <c r="D84" i="24"/>
  <c r="D84" i="26"/>
  <c r="M115" i="29"/>
  <c r="D84" i="33"/>
  <c r="M115" i="39"/>
  <c r="D84" i="44"/>
  <c r="D82" i="47"/>
  <c r="D38" i="4"/>
  <c r="F37" i="1"/>
  <c r="H38" i="4"/>
  <c r="C93"/>
  <c r="I93"/>
  <c r="C115"/>
  <c r="J115"/>
  <c r="F115"/>
  <c r="C135"/>
  <c r="M115" i="5"/>
  <c r="M115" i="8"/>
  <c r="M115" i="9"/>
  <c r="C143" i="4"/>
  <c r="M115" i="15"/>
  <c r="M115" i="17"/>
  <c r="M115" i="18"/>
  <c r="C144" i="4"/>
  <c r="M115" i="23"/>
  <c r="M115" i="24"/>
  <c r="M115" i="26"/>
  <c r="M115" i="28"/>
  <c r="M115" i="30"/>
  <c r="M115" i="32"/>
  <c r="M115" i="43"/>
  <c r="M115" i="46"/>
  <c r="D84" i="3" l="1"/>
  <c r="D82"/>
  <c r="F37" i="4"/>
  <c r="E37"/>
  <c r="D84" i="15"/>
  <c r="D82"/>
  <c r="D84" i="20"/>
  <c r="D82"/>
  <c r="D82" i="21"/>
  <c r="D84"/>
  <c r="D84" i="31"/>
  <c r="D82"/>
  <c r="D37" i="4"/>
  <c r="H37"/>
  <c r="D84" i="6"/>
  <c r="D84" i="4" s="1"/>
  <c r="D82" i="6"/>
  <c r="D84" i="18"/>
  <c r="D82"/>
  <c r="J93" i="31"/>
  <c r="C38" i="4"/>
  <c r="M115" i="3"/>
  <c r="D115" i="4"/>
  <c r="M115" s="1"/>
  <c r="F93"/>
  <c r="J93" s="1"/>
  <c r="C37"/>
  <c r="I38"/>
  <c r="E38"/>
  <c r="C190"/>
  <c r="C188" i="1"/>
  <c r="C188" i="4" l="1"/>
  <c r="C206" i="1"/>
  <c r="C204" l="1"/>
  <c r="C204" i="4" s="1"/>
  <c r="C206"/>
</calcChain>
</file>

<file path=xl/comments1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12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13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14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15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16.xml><?xml version="1.0" encoding="utf-8"?>
<comments xmlns="http://schemas.openxmlformats.org/spreadsheetml/2006/main">
  <authors>
    <author>Автор</author>
  </authors>
  <commentLis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17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18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20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21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22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23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24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25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26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27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28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29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30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31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32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33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34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35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36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37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38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39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40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41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42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43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44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45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</text>
    </comment>
    <comment ref="C13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4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
</t>
        </r>
      </text>
    </comment>
    <comment ref="C15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7" authorId="0">
      <text>
        <r>
          <rPr>
            <b/>
            <sz val="10"/>
            <color indexed="81"/>
            <rFont val="Tahoma"/>
            <family val="2"/>
            <charset val="204"/>
          </rPr>
          <t xml:space="preserve">При заполнении строки "03" далее заполняем следующие разделы 1; 2.1 2.4; 3.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осуществляющая присмотр и уход за детьми, без осуществления образовательной деятельности по программам дошкольного образования, заполняет разделы 1, 2.1, 2.2, 2.4</t>
        </r>
        <r>
          <rPr>
            <sz val="11"/>
            <color indexed="81"/>
            <rFont val="Tahoma"/>
            <family val="2"/>
            <charset val="204"/>
          </rPr>
          <t>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4" authorId="0">
      <text>
        <r>
          <rPr>
            <sz val="12"/>
            <color indexed="81"/>
            <rFont val="Tahoma"/>
            <family val="2"/>
            <charset val="204"/>
          </rPr>
          <t>пятидневный "1"
шестидневный "2"
семидневный "3"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b/>
            <sz val="11"/>
            <color indexed="81"/>
            <rFont val="Tahoma"/>
            <family val="2"/>
            <charset val="204"/>
          </rPr>
          <t>Организация, находящаяся на капремонте заполняет: раздел 1;
в подразделе 2.3 – строки 01, 02, если в летний период воспитанники охватывались оздоровительными мероприятиями;
раздел 3  полностью;
в подразделе 4.1 по строкам 0105  данные о помещениях до начала капремонта;
раздел 5 – полностью;
справку – полностью.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12"/>
            <color indexed="81"/>
            <rFont val="Tahoma"/>
            <family val="2"/>
            <charset val="204"/>
          </rPr>
          <t>Если деятельность дошкольной образовательной организации приостановлена и отсутствует персонал, в том числе заведующий организацией, то такая организация учитывается только как сетевая единица, то есть заполняет раздел 1.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2" authorId="0">
      <text>
        <r>
          <rPr>
            <sz val="14"/>
            <color indexed="81"/>
            <rFont val="Tahoma"/>
            <family val="2"/>
            <charset val="204"/>
          </rPr>
          <t>Данные группы работают без реализации образовательной программы дошкольного образования, обеспечивают развитие, присмотр, уход и оздоровление воспитанников в возрасте от 2 месяцев до 3 лет (в соответствии с приказом Минобрнауки России).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47" authorId="0">
      <text>
        <r>
          <rPr>
            <b/>
            <sz val="16"/>
            <color indexed="81"/>
            <rFont val="Tahoma"/>
            <family val="2"/>
            <charset val="204"/>
          </rPr>
          <t>Если в разделе 2.1 заполнены графы 4 и 8, 
 строка 05 в разделе 4.1. обязательна к заполнению</t>
        </r>
      </text>
    </comment>
    <comment ref="C152" authorId="0">
      <text>
        <r>
          <rPr>
            <b/>
            <sz val="16"/>
            <color indexed="81"/>
            <rFont val="Tahoma"/>
            <family val="2"/>
            <charset val="204"/>
          </rPr>
          <t>При использовании музыкального зала как физкультурного, код «1» проставляется только по музыкальному залу.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C156" authorId="0">
      <text>
        <r>
          <rPr>
            <b/>
            <sz val="14"/>
            <color indexed="81"/>
            <rFont val="Tahoma"/>
            <family val="2"/>
            <charset val="204"/>
          </rPr>
          <t>Под изолятором понимается отдельное помещение, где находятся больные дети до приема ребенка  в стационар или домой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>
        <r>
          <rPr>
            <b/>
            <sz val="16"/>
            <color indexed="81"/>
            <rFont val="Tahoma"/>
            <family val="2"/>
            <charset val="204"/>
          </rPr>
          <t xml:space="preserve">Заполняется только при наличии дефектной ведомости (акта) на капитальный ремонт
</t>
        </r>
      </text>
    </comment>
    <comment ref="C163" authorId="0">
      <text>
        <r>
          <rPr>
            <b/>
            <sz val="16"/>
            <color indexed="81"/>
            <rFont val="Tahoma"/>
            <family val="2"/>
            <charset val="204"/>
          </rPr>
          <t>Аварийное - подлежащие сносу, на которое бюро технической инвентаризации дало соответствующее заключение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4" authorId="0">
      <text>
        <r>
          <rPr>
            <b/>
            <sz val="16"/>
            <color indexed="81"/>
            <rFont val="Tahoma"/>
            <family val="2"/>
            <charset val="204"/>
          </rPr>
          <t>Строка обязательна к заполнению!</t>
        </r>
        <r>
          <rPr>
            <sz val="16"/>
            <color indexed="81"/>
            <rFont val="Tahoma"/>
            <family val="2"/>
            <charset val="204"/>
          </rPr>
          <t xml:space="preserve">
</t>
        </r>
      </text>
    </comment>
    <comment ref="C165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6" authorId="0">
      <text>
        <r>
          <rPr>
            <b/>
            <sz val="12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7" authorId="0">
      <text>
        <r>
          <rPr>
            <b/>
            <sz val="14"/>
            <color indexed="81"/>
            <rFont val="Tahoma"/>
            <family val="2"/>
            <charset val="204"/>
          </rPr>
          <t>Строка обязательна к заполнению!</t>
        </r>
      </text>
    </comment>
    <comment ref="C168" authorId="0">
      <text>
        <r>
          <rPr>
            <b/>
            <sz val="16"/>
            <color indexed="81"/>
            <rFont val="Tahoma"/>
            <family val="2"/>
            <charset val="204"/>
          </rPr>
          <t>Не допускается указание зданий, в которых не осуществляется образовательная деятельность.</t>
        </r>
      </text>
    </comment>
    <comment ref="C170" authorId="0">
      <text>
        <r>
          <rPr>
            <b/>
            <sz val="16"/>
            <color indexed="81"/>
            <rFont val="Tahoma"/>
            <family val="2"/>
            <charset val="204"/>
          </rPr>
          <t>Заполняется только при наличии дефектной ведомости (акта) на капитальный ремонт</t>
        </r>
      </text>
    </comment>
    <comment ref="C171" authorId="0">
      <text>
        <r>
          <rPr>
            <b/>
            <sz val="14"/>
            <color indexed="81"/>
            <rFont val="Tahoma"/>
            <family val="2"/>
            <charset val="204"/>
          </rPr>
          <t>В аварийном состоянии - подлежащие сносу, на которые бюро технической инвентаризации дало соответствующее заключение</t>
        </r>
      </text>
    </comment>
  </commentList>
</comments>
</file>

<file path=xl/sharedStrings.xml><?xml version="1.0" encoding="utf-8"?>
<sst xmlns="http://schemas.openxmlformats.org/spreadsheetml/2006/main" count="18810" uniqueCount="403">
  <si>
    <t>Код формы по ОКУД</t>
  </si>
  <si>
    <t>Код отчитавшейся организации по ОКПО</t>
  </si>
  <si>
    <t>0609506</t>
  </si>
  <si>
    <t xml:space="preserve">               Раздел 1. Общие сведения об организации</t>
  </si>
  <si>
    <t>1.1 Организационная структура организации</t>
  </si>
  <si>
    <t>Наименование показателя</t>
  </si>
  <si>
    <t>№ строки</t>
  </si>
  <si>
    <t>Да -1; Нет - 0</t>
  </si>
  <si>
    <t>Дошкольная образовательная организация</t>
  </si>
  <si>
    <t>01</t>
  </si>
  <si>
    <t>Обособленное  подразделение (филиал) дошкольной образовательной организации</t>
  </si>
  <si>
    <t>02</t>
  </si>
  <si>
    <t xml:space="preserve">Обособленное   подразделение (филиал) общеобразовательной организации </t>
  </si>
  <si>
    <t>03</t>
  </si>
  <si>
    <t>Обособленное  подразделение (филиал) професси-ональной образовательной.оргаизации и образовательной организации высшего образования</t>
  </si>
  <si>
    <t>04</t>
  </si>
  <si>
    <t>Подразделения (группы), осущест-щие образоват. деят-ть по образов. программам дошкол. образ-я, присмотр и уход за детьми, организованные при общеобразовательной организации</t>
  </si>
  <si>
    <t>05</t>
  </si>
  <si>
    <t>Подразделения (группы), осущ-щие образ. деят-ть по образов. программам дошкол. образования, присмотр и уход за детьми, организованные при профессиональной образовательной.оргаизации и образовательной организации высшего образования</t>
  </si>
  <si>
    <t>06</t>
  </si>
  <si>
    <t>Подразделения (группы), осущест-щие образов. деят-ть по образ. программам дошкол.образов-ия, присмотр и уход за детьми, организованные при организации дополнительного образования детей</t>
  </si>
  <si>
    <t>07</t>
  </si>
  <si>
    <t>Подразделения (группы), осуществляющие образов. деят-ть по образов. программам дошкольного образования, присмотр и уход за детьми, организованные при ином юридическом лице</t>
  </si>
  <si>
    <t>08</t>
  </si>
  <si>
    <t>Организация, осуществляющая присмотр и уход за детьми, без осуществления образовательной деятельности по программам дошкольного образования</t>
  </si>
  <si>
    <t>09</t>
  </si>
  <si>
    <t>1.2. Организация деятельности</t>
  </si>
  <si>
    <t xml:space="preserve">Код </t>
  </si>
  <si>
    <t>Режим работы</t>
  </si>
  <si>
    <t>Находится на капитальном ремонте</t>
  </si>
  <si>
    <t>Деятельность приостановлена</t>
  </si>
  <si>
    <t>Код типа поселения</t>
  </si>
  <si>
    <t>Имеется ли в организации коллегиальный  орган управления с участием общественности</t>
  </si>
  <si>
    <t>Раздел 2. Сведения о численности воспитанников</t>
  </si>
  <si>
    <t>2.1. Распределение воспитанников по группам</t>
  </si>
  <si>
    <t>Код по ОКЕИ: человек- 792; единица- 642, место- 698</t>
  </si>
  <si>
    <t>Наименование показателей</t>
  </si>
  <si>
    <t>Численность воспитанников, человек</t>
  </si>
  <si>
    <t>Число групп, единиц</t>
  </si>
  <si>
    <t>Число мест</t>
  </si>
  <si>
    <t>всего</t>
  </si>
  <si>
    <t>из них</t>
  </si>
  <si>
    <t>в т.ч. для детей в воз-расте 3 года и старше</t>
  </si>
  <si>
    <t>в груп-пах для детей в возрасте 3 года и старше</t>
  </si>
  <si>
    <t>с ограни-ченны-ми воз-можнос-тями здоровья</t>
  </si>
  <si>
    <t>дети-инвалиды</t>
  </si>
  <si>
    <t>Всего (сумма строк 02, 11, 12, 15, 16, 17, 18)</t>
  </si>
  <si>
    <t xml:space="preserve">       в том числе:                                                                            группы компенсирующей направеленности</t>
  </si>
  <si>
    <t>в том числе: для воспитанников:                                                       с нарушением слуха</t>
  </si>
  <si>
    <t>с нарушением речи</t>
  </si>
  <si>
    <t xml:space="preserve">с нарушением зрения </t>
  </si>
  <si>
    <t xml:space="preserve"> с нарушением интеллекта </t>
  </si>
  <si>
    <t>с задержкой психического развития</t>
  </si>
  <si>
    <t>с нарушением опорно-двигательного аппарата</t>
  </si>
  <si>
    <t>со сложным дефектом</t>
  </si>
  <si>
    <t>другого профиля</t>
  </si>
  <si>
    <t>группы общеразвивающей    направленности</t>
  </si>
  <si>
    <t>группы оздоровительной направленности</t>
  </si>
  <si>
    <t xml:space="preserve">     из них:                                                                                                  для детей с туберкулёзной интоксикацией </t>
  </si>
  <si>
    <t>для часто болеющих детей</t>
  </si>
  <si>
    <t>группы комбинированной направленности</t>
  </si>
  <si>
    <t>группы для детей раннего возраста</t>
  </si>
  <si>
    <t>Х</t>
  </si>
  <si>
    <t>группы по присмотру и уходу</t>
  </si>
  <si>
    <t>семейные дошкольные группы</t>
  </si>
  <si>
    <t xml:space="preserve">      в том числе:
   общеразвивающей направленности</t>
  </si>
  <si>
    <t xml:space="preserve">    по присмотру и уходу</t>
  </si>
  <si>
    <t>Из общего числа (строки 01):   группы кратковременного пребывания</t>
  </si>
  <si>
    <t>группы круглосуточного пребывания</t>
  </si>
  <si>
    <t>разновозрастные группы</t>
  </si>
  <si>
    <t>2.2. Распределение воспитанников по возрасту</t>
  </si>
  <si>
    <t xml:space="preserve">                  Код по ОКЕИ: человек- 792</t>
  </si>
  <si>
    <t>Всего гр.3= сумме гр. 4-11</t>
  </si>
  <si>
    <t>в том числе в возрасте, лет (число полных лет на 01.01.20__ г.):</t>
  </si>
  <si>
    <t>0 лет</t>
  </si>
  <si>
    <t>1 год</t>
  </si>
  <si>
    <t>2 года</t>
  </si>
  <si>
    <t>3 года</t>
  </si>
  <si>
    <t>4 года</t>
  </si>
  <si>
    <t>5 лет</t>
  </si>
  <si>
    <t>6 лет</t>
  </si>
  <si>
    <t>7 и старше</t>
  </si>
  <si>
    <t>Численность воспитанников - всего</t>
  </si>
  <si>
    <t xml:space="preserve">  из них - девочки</t>
  </si>
  <si>
    <t>Из общей численности воспитанников (из стр. 01) - воспитанники-инвалиды</t>
  </si>
  <si>
    <t xml:space="preserve">     из них - девочки</t>
  </si>
  <si>
    <t>2.3. Организация летнего отдыха воспитанников</t>
  </si>
  <si>
    <t>Код по ОКЕИ: человек- 792</t>
  </si>
  <si>
    <t>Всего</t>
  </si>
  <si>
    <t>Из них воспитанники в возрасте 3 года и старше</t>
  </si>
  <si>
    <t>Численность воспитанников, охваченных летними оздоровительными мероприятиями</t>
  </si>
  <si>
    <t xml:space="preserve">   из них вывезены на дачи образовательной организацией</t>
  </si>
  <si>
    <t xml:space="preserve">2.4. Язык обучения и воспитания </t>
  </si>
  <si>
    <t>Код языка по ОКИН</t>
  </si>
  <si>
    <t>Числен-ность воспитанников, человек</t>
  </si>
  <si>
    <t xml:space="preserve"> в том числе обучалось и воспитывалось на языках (народов Российской Федерации)</t>
  </si>
  <si>
    <t>русский</t>
  </si>
  <si>
    <t>Раздел 3. Сведения о педагогическом персонале организации</t>
  </si>
  <si>
    <t>3.1. Распределение педагогического персонала по уровню образования и полу</t>
  </si>
  <si>
    <t>(без внешних совместителей и работавших по договорам гражданско-правового характера)                  Код по ОКЕИ: человек- 792</t>
  </si>
  <si>
    <t>Всего                работников</t>
  </si>
  <si>
    <t>из них имеют образование:</t>
  </si>
  <si>
    <t>Из гр.3- женщины</t>
  </si>
  <si>
    <t>Кроме того, числ-ть внешних совмести-телей</t>
  </si>
  <si>
    <t xml:space="preserve"> высшее </t>
  </si>
  <si>
    <t>из них педаго-гическое</t>
  </si>
  <si>
    <t>среднее профессиональное образование по программам подготовки специалистов среднего звена</t>
  </si>
  <si>
    <t>из них педа-гогическое</t>
  </si>
  <si>
    <t>Численность педагогических работников - всего (сумма строк 02-12)</t>
  </si>
  <si>
    <t xml:space="preserve">  в том числе:</t>
  </si>
  <si>
    <t xml:space="preserve"> воспитатели</t>
  </si>
  <si>
    <t xml:space="preserve"> старшие воспитатели</t>
  </si>
  <si>
    <t xml:space="preserve"> музыкальные руководители</t>
  </si>
  <si>
    <t xml:space="preserve"> инструкторы по физической культуре</t>
  </si>
  <si>
    <t xml:space="preserve"> учителя - логопеды</t>
  </si>
  <si>
    <t xml:space="preserve"> учителя - дефектологи</t>
  </si>
  <si>
    <t xml:space="preserve"> педагоги - психологи</t>
  </si>
  <si>
    <t xml:space="preserve"> социальные педагоги</t>
  </si>
  <si>
    <t xml:space="preserve"> педагоги - организаторы</t>
  </si>
  <si>
    <t xml:space="preserve"> педагоги дополнительного образования</t>
  </si>
  <si>
    <t>другие педагогические работники</t>
  </si>
  <si>
    <t>Из общей численности учителей-дефектологов (стр.7): учителя, имеющие специальное дефектологическое образование</t>
  </si>
  <si>
    <t xml:space="preserve">3.2. Распределение педагогического персонала по возрасту  </t>
  </si>
  <si>
    <t>(без внешних совместителей и работавших по договорам гражданско-правового характера)</t>
  </si>
  <si>
    <t>Число полных лет по состоянию на 1 января 20__ года</t>
  </si>
  <si>
    <t xml:space="preserve">  моложе 25 лет</t>
  </si>
  <si>
    <t xml:space="preserve"> 25-29 лет</t>
  </si>
  <si>
    <t xml:space="preserve">  30-34 лет</t>
  </si>
  <si>
    <t xml:space="preserve">  35-39 лет</t>
  </si>
  <si>
    <t>40-44 лет</t>
  </si>
  <si>
    <t>45-49 лет</t>
  </si>
  <si>
    <t>50-54 лет</t>
  </si>
  <si>
    <t>55-59 лет</t>
  </si>
  <si>
    <t>60-64 лет</t>
  </si>
  <si>
    <t>65 лет и более</t>
  </si>
  <si>
    <t>Численность педагогических работников – всего
 (сумма строк 02-12)</t>
  </si>
  <si>
    <t>3.3. Распределение педагогического персонала по стажу работы</t>
  </si>
  <si>
    <t>Всего ра-ботников  (сумма гр.4-9)</t>
  </si>
  <si>
    <t>в том числе имеют общий стаж работы, лет:</t>
  </si>
  <si>
    <t>из об-щей числ-и работ-ников (гр.3) имеют пед. стаж, всего (сумма гр.11-16)</t>
  </si>
  <si>
    <t>в том числе имеют педагогический 
стаж работы, лет:</t>
  </si>
  <si>
    <t xml:space="preserve"> до 3 лет</t>
  </si>
  <si>
    <t xml:space="preserve">от 3 до 5 </t>
  </si>
  <si>
    <t xml:space="preserve"> от 5 до 10 </t>
  </si>
  <si>
    <t xml:space="preserve"> от 10 до 15 </t>
  </si>
  <si>
    <t xml:space="preserve"> от 15 до 20 </t>
  </si>
  <si>
    <t xml:space="preserve"> 20 и более</t>
  </si>
  <si>
    <t>Численность педагогических работников, всего</t>
  </si>
  <si>
    <t xml:space="preserve">Раздел 4. Материально-техническая база дошкольной организации </t>
  </si>
  <si>
    <t xml:space="preserve">4.1. Площадь помещений </t>
  </si>
  <si>
    <t>Код по ОКЕИ: квадратный метр - 055; место- 698</t>
  </si>
  <si>
    <t>Общая площадь зданий и помещений (сумма гр.4-7)</t>
  </si>
  <si>
    <t>из нее площадь по форме владения, пользования:</t>
  </si>
  <si>
    <t>Из общей площади (гр.3)- площадь, сданная в аренду (субаренду)</t>
  </si>
  <si>
    <t xml:space="preserve"> на правах собственности</t>
  </si>
  <si>
    <t xml:space="preserve"> в оператив-ном управле-нии</t>
  </si>
  <si>
    <t xml:space="preserve"> арендованная</t>
  </si>
  <si>
    <t>другие формы владения</t>
  </si>
  <si>
    <t xml:space="preserve">Общая площадь зданий и помещений </t>
  </si>
  <si>
    <t>из нее:                                                                    площадь помещений, используемых непосредственно для нужд образовательной организации</t>
  </si>
  <si>
    <t>из нее:                                                             групповых ячеек (раздевальная, групповая, спальня, буфетная, туалетная)</t>
  </si>
  <si>
    <t>дополнительных помещений для занятий с детьми, предназначенных для поочередного использования всеми или несколькими детскими группами (музык. зал, физкульт. зал, бассейн, кабинет логопеда и др.)</t>
  </si>
  <si>
    <t>Из строки 03 - площадь групповых ячеек для детей в возрасте 3 года и старше</t>
  </si>
  <si>
    <t>4.2. Наличие помещений</t>
  </si>
  <si>
    <t>Да - 1; Нет - 0</t>
  </si>
  <si>
    <t>музыкальный зал</t>
  </si>
  <si>
    <t xml:space="preserve">физкультурный зал </t>
  </si>
  <si>
    <t xml:space="preserve">закрытый плавательный бассейн </t>
  </si>
  <si>
    <t xml:space="preserve">зимний сад </t>
  </si>
  <si>
    <t xml:space="preserve">изолятор </t>
  </si>
  <si>
    <t xml:space="preserve">4.3. Техническое состояние зданий </t>
  </si>
  <si>
    <t>Код по ОКЕИ: единица- 642</t>
  </si>
  <si>
    <t xml:space="preserve"> Да - 1; Нет -0</t>
  </si>
  <si>
    <t>Требует капитального ремонта</t>
  </si>
  <si>
    <t>Находится в аварийном состоянии</t>
  </si>
  <si>
    <t xml:space="preserve"> Имеет все виды благоустройства</t>
  </si>
  <si>
    <t xml:space="preserve"> центральное отопление</t>
  </si>
  <si>
    <t xml:space="preserve"> водоснабжение</t>
  </si>
  <si>
    <t xml:space="preserve"> канализацию</t>
  </si>
  <si>
    <t xml:space="preserve">Число зданий организации - всего    </t>
  </si>
  <si>
    <t>из них:</t>
  </si>
  <si>
    <t xml:space="preserve">требуют капитального ремонта   </t>
  </si>
  <si>
    <t>находятсяийном состоянии</t>
  </si>
  <si>
    <t xml:space="preserve">4.4. Электронные ресурсы </t>
  </si>
  <si>
    <t>Число персональных компьютеров - всего</t>
  </si>
  <si>
    <t xml:space="preserve">из них доступны для использования детьми   </t>
  </si>
  <si>
    <t xml:space="preserve">Число компьютеров, имеющих доступ к                                      сети Интернет   </t>
  </si>
  <si>
    <t>Дошкольная образовательная организация имеет                               адрес  электронной почты</t>
  </si>
  <si>
    <t xml:space="preserve">собственный сайт в сети Интернет    </t>
  </si>
  <si>
    <t xml:space="preserve">в том числе предоставляет на своем сайте нормативно закрепленный перечень сведений о своей деятельности   </t>
  </si>
  <si>
    <t>Должностное лицо, ответственное за предоставление первичных статистических данных (лицо, уполномоченное предоставлять первичные статистические данные от имени юридического лица</t>
  </si>
  <si>
    <t>(должность)</t>
  </si>
  <si>
    <t>(Ф.И.О.)</t>
  </si>
  <si>
    <t>(подпись)</t>
  </si>
  <si>
    <t>номер телефона</t>
  </si>
  <si>
    <t>E-mail</t>
  </si>
  <si>
    <t>дата составления</t>
  </si>
  <si>
    <t>Наименование организации; почтовый адрес:Управление образования и молодёжной политики администрации Георгиевского городского округа; 357820, Ставропольский край, г. Георгиевск, ул. Ленина, 110</t>
  </si>
  <si>
    <t>МБДОУ "Детский сад № 1 "Тополек" ст. Незлобной" Ставропольский край Георгиевский район с. Незлобная, пер. Кирпичный 12</t>
  </si>
  <si>
    <t>Муниципальное казённое дошкольное образовательное учреждение "Детский сад № 5 "Яблочко" села Новозаведенного"                                                                                                                                        (МКДОУ "Детский сад № 5 "Яблочко" села Новозаведенного")                                                                                                                               357813, Ставропольский край, Георгиевский район, село Новозаведенное, улица Октябрьская, 36</t>
  </si>
  <si>
    <t>находятся в аварийном состоянии</t>
  </si>
  <si>
    <t>заведующий</t>
  </si>
  <si>
    <t>Наименование организации; почтовый адрес: Муниципальное бюджетное дошкольное образовательное учреждение "Детский сад №6 "Звездочка" с.Обильного"_ МБДОУ "Детский сад №6 "Звездочка"с.Обильного" Ставропольский край, Георгиевский район, село Обильное, ул.  Продольная. 26</t>
  </si>
  <si>
    <t xml:space="preserve">Наименование организации; Муниципальное казённое дошкольное образовательное учреждение «Детский сад №7 «Капитошка» села Обильного»  почтовый адрес: 357812 Ставропольский край, Георгиевский район, с.Обильное, ул. Ахметская,  1 
</t>
  </si>
  <si>
    <t xml:space="preserve">Наименование организации :муниципальное бюджетное дошкольное образовательное учреждение  «Детский сад № 8 «Солнышко» села Новозаведенного»; почтовый адрес:                     357813 Ставропольский край, Георгиевский район,
с. Новозаведенное,  ул. Школьная, 10
 </t>
  </si>
  <si>
    <t>муниципальное казённое дошкольное образовательное учреждение "Детский сад № 9 "Алёнка" посёлка  Новоульяновского"; почтовый адрес: 357844, Ставропольский кр., Георгиевский р-н, пос. Новоульяновский, ул. Кооперативная,12</t>
  </si>
  <si>
    <t>Наименование организации; почтовый адрес: муниципальное бюджетное дошкольное образовательное учреждение "Детский сад № 11 "Сказка" станицы Георгиевской"              357801, Ставропольский край, Георгиевский район, ст. Георгиевская, пер. Милозовского, 5</t>
  </si>
  <si>
    <t>Наименование организации; муниципальное казённое дошкольное образовательное учреждение "Детский сад №14 "Родничок" села Обильного" (МКДОУ "Детский сад №14 "Родничок" с. Обильного") почтовый адрес: 357812, Ставропольский край, Георгиевский район, селоОбильное, ул. Чапаева, 10.</t>
  </si>
  <si>
    <t xml:space="preserve">Наименование организации: МКДОУ "Детский сад №12 "Ивушка" пос.Падинского" ; почтовый адрес: 857818, Ставропольский край, Георгиевский район, пос.Падинский, ул.Дружбы, д.11 </t>
  </si>
  <si>
    <t xml:space="preserve">МБДОУ "Детский сад № 3 "АБВГДейка" ст. Александрийской" почтовый адрес:357840, Ставропольский край, Георгиевский район, ст. Александрийская, ул. Гагарина, 150. </t>
  </si>
  <si>
    <t>Муниципальное казённое дошкольное образовательное учреждение"Детский сад №2 "Дюймовочка" станицы Георгиевской", 357801 Ставропольский край ст. Георгиевская, ул. Ленина, 140</t>
  </si>
  <si>
    <t>Наименование организации: муниципальное бюджетное дошкольное образовательное учреждение "Детский сад № 17 "Журавушка" станицы Лысогорской" почтовый адрес: 357838, Россия, Ставропольский край, Георгиевский район, станица Лысогорская, ул. Шошина, дом 3.</t>
  </si>
  <si>
    <t>Наименование организации; почтовый адрес:  муниципальное бюджетное дошкольное образовательное учреждение "Детский сад № 18 "Гармония" станицы Подгорной", адрес: 357815 Ставропольский край, Георгиевский район, станица Подгорная, ул.Ленина,68</t>
  </si>
  <si>
    <t xml:space="preserve">Наименование организации Муниципальное бюджетное дошкольное образовательное учреждение "Детский сад № 19 "Золотой петушок" станицы Незлобной"; почтовый адрес: 357808 Ставропольский край, Георгиевский район, ст.Незлобная, ул.Дорожная, 28 </t>
  </si>
  <si>
    <t>Наименование организации; почтовый адрес: Муниципальное казённое дошкольное образовательное учреждение "Детский сад № 25 "Росток" посёлка Нижнезольского"  357806, Ставропольский край, Георгиевский район, посёлок Нижнезольский, улица Школьная, 11</t>
  </si>
  <si>
    <t>Наименование организации; почтовый адрес: муниципальное бюджетное дошкольное образовательное учреждение "Детский сад №26 "Гнёздышко" станицы Незлобной", 357807, СК, Георгиевский район, станица Незлобная, ул. Ленина,3б</t>
  </si>
  <si>
    <t>МКДОУ "Детский сад №27 "Василёк" пос. Терского" 357810 Ставропольский край ,Георгиевский район, пос. тнрский, 70</t>
  </si>
  <si>
    <t>Наименование организации; почтовый адрес: МБДОУ "Детский сад № 20 "Ромашка" ст. Урухской", 357805 Ставропольский край, георгиевский район, станица Урухская, у. Ленина 20/1</t>
  </si>
  <si>
    <t>Наименование организации; почтовый адрес: муниципальное бюджетное дошкольное образовательное учреждение "детский сад №24 "Теремок" станицы Незлобной"                   357807 Ставропольский край, Георгиевский район, ст. Незлобная, ул. Юбилейная, 133</t>
  </si>
  <si>
    <t>Наименование организации; почтовый адрес: муниципальное бюджетное дошкольное образовательное учреждение "Детский сад № 28 "Мишутка" станицы Незлоьбной" 357807, Ставропольский край, Георгиевский район, ст.Незлобная, ул. Молодёжная, 25</t>
  </si>
  <si>
    <t>Наименование организации: Муниципальное казёное дошкольное образовательное учреждение "Детский сад №13 "Вишенка" п. Приэтокского" почтовый адрес: 357809, Ставропольский край, Георгиевский район, пос. Приэтокский, ул. Пролетарская 30 "А"</t>
  </si>
  <si>
    <t>Наименование организации;почтовый адрес:муниципальное бюджетное дошкольное образовательное учреждение "Детский сад №15 "Светлячок" станицы Александрийской"(МБДОУ "Детский сад №15 "Светлячок" ст. Александрийской" ) 357840 Ставропольский край, Георгиевский район, станица Александрийская, переулок Шевченко,18</t>
  </si>
  <si>
    <t>Наименование организации; почтовый адрес: Муниципальное бюджетное дошкольное образовательное учреждение "Детский сад № 16 "Одуванчик" станицы Александрийской" (МБДОУ "Детский сад № 16 "Одуванчик" ст. Александрийской") 357841, Ставропольский край, Георгиевский район, станица Александрийская, ул. Гагрина, 310</t>
  </si>
  <si>
    <t xml:space="preserve">Наименование организации; почтовый адрес: муниципальное бюджетное дошкольное образовательное учреждение «Детский сад № 22 «Радуга» станицы Лысогорской», 357838, Ставропольский край, Георгиевский район, ст.Лысогорская, ул. Советская, 86 </t>
  </si>
  <si>
    <t xml:space="preserve">Наименование организации - муниципальное бюджетное дошкольное образовательное учреждение "Детский сад № 29 "Умка" города Георгиевска" (МБДОУ "Детский сад № 29 "Умка" г. Георгиевска") ; почтовый адрес:357820 Ставропольский край Георгиевский городской округ, г. Георгиевск, ул. Ульянова, 163 </t>
  </si>
  <si>
    <t xml:space="preserve">МДОУ "Детский сад № 30 имеи 8 Марта г.Георгиевска"; 357820, Ставропольский край, г.Георгиевск,ул. Лермонтова,д.105 </t>
  </si>
  <si>
    <t>Наименование организации; почтовый адрес: муниципальное дошкольное образовательное учреждение "Детский сад № 31 "Капелька"города Георгиевска"(МДОУ "Детский сад № 31 "Капелька" г. Георгиевска"); 357820, Ставропольский край, город Георгиевск, улица Ленина – Карла Либкнехта, 73/52</t>
  </si>
  <si>
    <t>Муниципальное дошкольное образовательное учреждение "Детский сад № 32 "Карамелька" города Георгиевска"; почтовый адрес: 357820, Ставропольский край г. Георгиевск, ул. Московская, 37.</t>
  </si>
  <si>
    <t>Наименование организации: муниципальное дошкольное образовательное учеждение "Детский сад № 33 "Семицветик" города Георгиевска"; почтовый адрес: 357823. Ставропольский край. Г. Георгиевск, ул. Моисеенко, 131</t>
  </si>
  <si>
    <t>Муниципальное казённое дошкольное образовательное учреждение "Детский сад №37 "Рябинушка" города Георгиевска" почтовый адрес : 357827 Ставропольский край, город Георгиевск,ул.Кочубея-Тургенева,1/20.</t>
  </si>
  <si>
    <t>в группах для детей в возрасте 3 года и старше</t>
  </si>
  <si>
    <t>Наименование организации; почтовый адрес: Муниципальное дошкольое образовательное учреждение"Детс кий сад №44 "Радость" г.Георгиевска"; 357820, Ставропольский край , город Георгиевск, ул.Лермонтова, 57</t>
  </si>
  <si>
    <t>Наименование организации; почтовый адрес: МДОУ "Детский сад № 43 "Ласточка" г.Георгиевска"; 357820 Ставропольский край, город Георгиевск, улица гагарина ,121</t>
  </si>
  <si>
    <t>Наименование организации: Муниципальное дошкольное образовательное учреждение "Детский сад № 42 "Аленький цветочек" города Георгиевска"; почтовый адрес:  357821, Ставропольский край, город Георгиевск, улица Салогубова 5/1</t>
  </si>
  <si>
    <t>Наименование организации; почтовый адрес: МБДОУ "Детский сад № 34 "Планета детства" г. Георгиевска"; 357827, Ставропольский край, город Георгиевск, ул. Тургенева 18</t>
  </si>
  <si>
    <t>Муниципальное дошкольное образовательное учреждение "Детский сад № 38 "Родник"города Георгиевска"; почтовый адрес: 357820,Ставропольский край,г.Георгиевск,ул.Быкова 77/2</t>
  </si>
  <si>
    <t>Наименование организации; почтовый адрес: Муниципальное дошкольное образовательное учреждение "Детский сад № 39 "Золотая рыбка" города Георгиевска" 357821 Ставропольский край, город Георгиевск улица Тургенева 3</t>
  </si>
  <si>
    <t>муниципальное дошкольное образовательное учреждение «Детский сад № 41 «Золотой ключик» города Георгиевска»;</t>
  </si>
  <si>
    <t>л. Дзержинского, д. 17, город Георгиевск, Ставропольский край,  357820.</t>
  </si>
  <si>
    <t>ведущий экономист</t>
  </si>
  <si>
    <t>Сисова Юлия Валерьевна</t>
  </si>
  <si>
    <t>8(87951) 31963</t>
  </si>
  <si>
    <t>Наименование организации; почтовый адрес: "Детский сад № 4 "Речеек"</t>
  </si>
  <si>
    <t xml:space="preserve">Наименование организации; почтовый адрес: Детский сад № 10 </t>
  </si>
  <si>
    <t>Наименование организации; почтовый адрес: Детский сад № 21</t>
  </si>
  <si>
    <t>Наименование организации; почтовый адрес: Детский сад № 23</t>
  </si>
  <si>
    <t>Наименование организации; почтовый адрес: Детский сад № 35 "Улыбка"</t>
  </si>
  <si>
    <t>Наименование организации; почтовый адрес: Детский сад № 36 "Лукоморье"</t>
  </si>
  <si>
    <r>
      <t xml:space="preserve">Наименование организации:  </t>
    </r>
    <r>
      <rPr>
        <sz val="11"/>
        <color indexed="8"/>
        <rFont val="Times New Roman"/>
        <family val="1"/>
        <charset val="204"/>
      </rPr>
      <t xml:space="preserve">Муниципальное дошкольное образовательное учреждение "Детский сад № 40 "Сказочная страна" города Георгиевска"  (МДОУ "Детский сад № 40 "Сказочная страна" г.Георгиевска")  </t>
    </r>
    <r>
      <rPr>
        <b/>
        <sz val="11"/>
        <color indexed="8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почтовый адрес: </t>
    </r>
    <r>
      <rPr>
        <sz val="11"/>
        <color indexed="8"/>
        <rFont val="Times New Roman"/>
        <family val="1"/>
        <charset val="204"/>
      </rPr>
      <t xml:space="preserve">357827, Ставропольский край, г.Георгиевск, ул.Мира,14 </t>
    </r>
  </si>
  <si>
    <t>Наименование организации; почтовый адрес: Детский сад № 41 "Золотой ключик"</t>
  </si>
  <si>
    <r>
      <t xml:space="preserve">Наименование организации: муниципальное дошкольное образовательное учреждение «Детский сад  № 45 «Красная шапочка» города Георгиевска»; </t>
    </r>
    <r>
      <rPr>
        <sz val="11"/>
        <color indexed="8"/>
        <rFont val="Times New Roman"/>
        <family val="1"/>
        <charset val="204"/>
      </rPr>
      <t xml:space="preserve">почтовый адрес: </t>
    </r>
    <r>
      <rPr>
        <b/>
        <sz val="11"/>
        <color indexed="8"/>
        <rFont val="Times New Roman"/>
        <family val="1"/>
        <charset val="204"/>
      </rPr>
      <t>улица Советская-Гагарина 26/8, город Георгиевск, Ставропольский край, 357820</t>
    </r>
  </si>
  <si>
    <t>X</t>
  </si>
  <si>
    <t>Численность педагогических работников (из строки 01), прошедших в течение последних трех лет повышение квалификации и (или) профессиональную подготовку</t>
  </si>
  <si>
    <t xml:space="preserve">Раздел 5. Затраты на внедрение и использование цифровых технологий в отчетном году </t>
  </si>
  <si>
    <t>(раздел и справку заполняет только дошкольная организация, являющаяся самостоятельным юридическим лицом)</t>
  </si>
  <si>
    <r>
      <t xml:space="preserve">Всего, тыс. рублей </t>
    </r>
    <r>
      <rPr>
        <sz val="12"/>
        <color indexed="8"/>
        <rFont val="Times New Roman"/>
        <family val="1"/>
        <charset val="204"/>
      </rPr>
      <t>(с одним десятичным знаком)</t>
    </r>
  </si>
  <si>
    <t>Затраты на внедрение и использование цифровых технологий - всего (сумма строк 03, 12)</t>
  </si>
  <si>
    <r>
      <rPr>
        <b/>
        <sz val="12"/>
        <color indexed="8"/>
        <rFont val="Times New Roman"/>
        <family val="1"/>
        <charset val="204"/>
      </rPr>
      <t xml:space="preserve"> из них</t>
    </r>
    <r>
      <rPr>
        <sz val="12"/>
        <color indexed="8"/>
        <rFont val="Times New Roman"/>
        <family val="1"/>
        <charset val="204"/>
      </rPr>
      <t xml:space="preserve">                                                                          затраты на продукты и услуги в области информационной безопасности</t>
    </r>
  </si>
  <si>
    <r>
      <t xml:space="preserve">из строки 01                                                                        </t>
    </r>
    <r>
      <rPr>
        <b/>
        <u/>
        <sz val="12"/>
        <color indexed="8"/>
        <rFont val="Times New Roman"/>
        <family val="1"/>
        <charset val="204"/>
      </rPr>
      <t xml:space="preserve">Внутренние затраты </t>
    </r>
    <r>
      <rPr>
        <sz val="12"/>
        <color indexed="8"/>
        <rFont val="Times New Roman"/>
        <family val="1"/>
        <charset val="204"/>
      </rPr>
      <t>на внедрение и использование цифровых технологий</t>
    </r>
  </si>
  <si>
    <r>
      <t xml:space="preserve">из них:                                                                                          ▪ </t>
    </r>
    <r>
      <rPr>
        <sz val="12"/>
        <color indexed="8"/>
        <rFont val="Times New Roman"/>
        <family val="1"/>
        <charset val="204"/>
      </rPr>
      <t>на приобретение машин и оборудования, связанных с цифровыми технологиями, а также техническое обслуживание, модернизацию, текущий и капитальный ремонт, выполненные собственными силами</t>
    </r>
  </si>
  <si>
    <r>
      <rPr>
        <b/>
        <sz val="12"/>
        <color indexed="8"/>
        <rFont val="Times New Roman"/>
        <family val="1"/>
        <charset val="204"/>
      </rPr>
      <t xml:space="preserve">         из них на приобретение:    </t>
    </r>
    <r>
      <rPr>
        <sz val="12"/>
        <color indexed="8"/>
        <rFont val="Times New Roman"/>
        <family val="1"/>
        <charset val="204"/>
      </rPr>
      <t xml:space="preserve">                                                                                                 </t>
    </r>
    <r>
      <rPr>
        <sz val="12"/>
        <color indexed="9"/>
        <rFont val="Times New Roman"/>
        <family val="1"/>
        <charset val="204"/>
      </rPr>
      <t>------</t>
    </r>
    <r>
      <rPr>
        <sz val="12"/>
        <color indexed="8"/>
        <rFont val="Times New Roman"/>
        <family val="1"/>
        <charset val="204"/>
      </rPr>
      <t xml:space="preserve">вычислительной техники и оргтехники                                                                                                                </t>
    </r>
  </si>
  <si>
    <r>
      <rPr>
        <sz val="12"/>
        <color indexed="9"/>
        <rFont val="Times New Roman"/>
        <family val="1"/>
        <charset val="204"/>
      </rPr>
      <t xml:space="preserve"> -----</t>
    </r>
    <r>
      <rPr>
        <sz val="12"/>
        <color indexed="8"/>
        <rFont val="Times New Roman"/>
        <family val="1"/>
        <charset val="204"/>
      </rPr>
      <t>коммуникационного оборудования</t>
    </r>
  </si>
  <si>
    <t xml:space="preserve"> ▪ на приобретение программного обеспечения, адаптацию и доработку программного обеспечения, выполненные собственными силами</t>
  </si>
  <si>
    <r>
      <t xml:space="preserve">               </t>
    </r>
    <r>
      <rPr>
        <i/>
        <sz val="12"/>
        <color indexed="8"/>
        <rFont val="Times New Roman"/>
        <family val="1"/>
        <charset val="204"/>
      </rPr>
      <t>в том числе российского программного    обеспечения</t>
    </r>
  </si>
  <si>
    <t xml:space="preserve"> ▪ на оплату услуг электросвязи</t>
  </si>
  <si>
    <r>
      <t xml:space="preserve">              </t>
    </r>
    <r>
      <rPr>
        <i/>
        <sz val="12"/>
        <color indexed="8"/>
        <rFont val="Times New Roman"/>
        <family val="1"/>
        <charset val="204"/>
      </rPr>
      <t>в том числе на оплату доступа к Интернету</t>
    </r>
  </si>
  <si>
    <t>10</t>
  </si>
  <si>
    <t xml:space="preserve"> ▪ на приобретение цифрового контента (книги, музыкальные произведения, изображения, видео в электронном и т.п.)</t>
  </si>
  <si>
    <t>11</t>
  </si>
  <si>
    <r>
      <rPr>
        <b/>
        <u/>
        <sz val="12"/>
        <color indexed="8"/>
        <rFont val="Times New Roman"/>
        <family val="1"/>
        <charset val="204"/>
      </rPr>
      <t>Внешние затраты</t>
    </r>
    <r>
      <rPr>
        <sz val="12"/>
        <color indexed="8"/>
        <rFont val="Times New Roman"/>
        <family val="1"/>
        <charset val="204"/>
      </rPr>
      <t xml:space="preserve"> на внедрение и использование цифровых технологий</t>
    </r>
  </si>
  <si>
    <t>12</t>
  </si>
  <si>
    <t xml:space="preserve"> Справка. Источники финансирования внутренних затрат на внедрение и использование цифровых технологий</t>
  </si>
  <si>
    <t>Внутренние затраты на внедрение и использование цифровых технологий (сумма строк 02,03,04)</t>
  </si>
  <si>
    <t xml:space="preserve"> в том числе по источникам финансирования:                                                                        собственные средства организации</t>
  </si>
  <si>
    <t>средства бюджетов всех уровней</t>
  </si>
  <si>
    <t>прочие привлеченные средства</t>
  </si>
  <si>
    <t>из них:                                                                                    некоммерческих организаций</t>
  </si>
  <si>
    <t>физических лиц</t>
  </si>
  <si>
    <r>
      <t xml:space="preserve">Обособленное  подразделение </t>
    </r>
    <r>
      <rPr>
        <b/>
        <sz val="12"/>
        <color indexed="8"/>
        <rFont val="Times New Roman"/>
        <family val="1"/>
        <charset val="204"/>
      </rPr>
      <t>(филиал) дошкольной образовательной организации</t>
    </r>
  </si>
  <si>
    <r>
      <t>Обособленное   подразделение</t>
    </r>
    <r>
      <rPr>
        <b/>
        <sz val="12"/>
        <color indexed="8"/>
        <rFont val="Times New Roman"/>
        <family val="1"/>
        <charset val="204"/>
      </rPr>
      <t xml:space="preserve"> (филиал) общеобразовательной организации </t>
    </r>
  </si>
  <si>
    <r>
      <t xml:space="preserve">Обособленное  подразделение (филиал) професси-ональной образовательной организации и образовательной </t>
    </r>
    <r>
      <rPr>
        <b/>
        <sz val="12"/>
        <color indexed="8"/>
        <rFont val="Times New Roman"/>
        <family val="1"/>
        <charset val="204"/>
      </rPr>
      <t>организации высшего образования</t>
    </r>
  </si>
  <si>
    <r>
      <t>Подразделения (группы), осущест-щие образоват. деят-ть по образов. программам дошкол. образ-я, присмотр и уход за детьми, организованные</t>
    </r>
    <r>
      <rPr>
        <b/>
        <sz val="12"/>
        <color indexed="8"/>
        <rFont val="Times New Roman"/>
        <family val="1"/>
        <charset val="204"/>
      </rPr>
      <t xml:space="preserve"> при общеобразовательной организации</t>
    </r>
  </si>
  <si>
    <r>
      <t>Подразделения (группы), осущ-щие образ. деят-ть по образов. программам дошкол. образования, присмотр и уход за детьми, организованные</t>
    </r>
    <r>
      <rPr>
        <b/>
        <sz val="12"/>
        <color indexed="8"/>
        <rFont val="Times New Roman"/>
        <family val="1"/>
        <charset val="204"/>
      </rPr>
      <t xml:space="preserve"> при профессиональной образовательной.оргаизации </t>
    </r>
    <r>
      <rPr>
        <sz val="12"/>
        <color indexed="8"/>
        <rFont val="Times New Roman"/>
        <family val="1"/>
        <charset val="204"/>
      </rPr>
      <t>и образовательной организации высшего образования</t>
    </r>
  </si>
  <si>
    <r>
      <t xml:space="preserve">Подразделения (группы), осущест-щие образов. деят-ть по образ. программам дошкол.образов-ия, присмотр и уход за детьми, организованные </t>
    </r>
    <r>
      <rPr>
        <b/>
        <sz val="12"/>
        <color indexed="8"/>
        <rFont val="Times New Roman"/>
        <family val="1"/>
        <charset val="204"/>
      </rPr>
      <t>при организации дополнительного образования детей</t>
    </r>
  </si>
  <si>
    <r>
      <t xml:space="preserve">Подразделения (группы), осуществляющие образов. деят-ть по образов. программам дошкольного образования, присмотр и уход за детьми, организованные </t>
    </r>
    <r>
      <rPr>
        <b/>
        <sz val="12"/>
        <color indexed="8"/>
        <rFont val="Times New Roman"/>
        <family val="1"/>
        <charset val="204"/>
      </rPr>
      <t>при ином юридическом лице</t>
    </r>
  </si>
  <si>
    <r>
      <t xml:space="preserve">Организация, осуществляющая присмотр и уход за детьми, </t>
    </r>
    <r>
      <rPr>
        <b/>
        <sz val="12"/>
        <color indexed="8"/>
        <rFont val="Times New Roman"/>
        <family val="1"/>
        <charset val="204"/>
      </rPr>
      <t>без осуществления образовательной деятельности по программам дошкольного образования</t>
    </r>
  </si>
  <si>
    <t>в т.ч. для детей в возрасте 3 года и старше</t>
  </si>
  <si>
    <t>с ограни-ченными воз-можностями здоровья</t>
  </si>
  <si>
    <t>Численность педагогических работников (из строки 01), прошедших в течение последних трех лет повышение квалификации и (или) профессиональную переподготовку</t>
  </si>
  <si>
    <t>из об-щей числ-и работников (гр.3) имеют пед. стаж, всего (сумма гр.11-16)</t>
  </si>
  <si>
    <t>Общая площадь зданий (помещений) (сумма гр.4-7)</t>
  </si>
  <si>
    <t>Общая площадь зданий  (помещений)</t>
  </si>
  <si>
    <t>Число зданий организации - всего, единиц</t>
  </si>
  <si>
    <t>Число персональных компьютеров - всего, единиц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</si>
  <si>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                                                                           присмотр и уход за детьми за 2019 год</t>
  </si>
  <si>
    <t>Давтян Л.К.</t>
  </si>
  <si>
    <t>dumovochka_2@mail.ru</t>
  </si>
  <si>
    <r>
      <t xml:space="preserve">из них:                                                                                          ▪ </t>
    </r>
    <r>
      <rPr>
        <sz val="12"/>
        <color indexed="8"/>
        <rFont val="Times New Roman"/>
        <family val="1"/>
        <charset val="204"/>
      </rPr>
      <t>на приобретение машин и оборудования, связанных с цифровыми технологиями, а также техническое обслуживание, модернизацию, текущий и капитальный ремонт, выпо</t>
    </r>
  </si>
  <si>
    <r>
      <rPr>
        <b/>
        <sz val="12"/>
        <color indexed="8"/>
        <rFont val="Times New Roman"/>
        <family val="1"/>
        <charset val="204"/>
      </rPr>
      <t xml:space="preserve">         из них на приобретение:    </t>
    </r>
    <r>
      <rPr>
        <sz val="12"/>
        <color indexed="8"/>
        <rFont val="Times New Roman"/>
        <family val="1"/>
        <charset val="204"/>
      </rPr>
      <t xml:space="preserve">                                                                                                 </t>
    </r>
    <r>
      <rPr>
        <sz val="12"/>
        <color indexed="9"/>
        <rFont val="Times New Roman"/>
        <family val="1"/>
        <charset val="204"/>
      </rPr>
      <t>------</t>
    </r>
    <r>
      <rPr>
        <sz val="12"/>
        <color indexed="8"/>
        <rFont val="Times New Roman"/>
        <family val="1"/>
        <charset val="204"/>
      </rPr>
      <t xml:space="preserve">вычислительной техники и оргтехники                                                                                 </t>
    </r>
  </si>
  <si>
    <t>Савельева Е.С.</t>
  </si>
  <si>
    <t>8(87951)75142</t>
  </si>
  <si>
    <t>sad-3@list.ru</t>
  </si>
  <si>
    <t>Савельева Г.М.</t>
  </si>
  <si>
    <t>svm@golban.ru</t>
  </si>
  <si>
    <t>в том числе в возрасте, лет (число полных лет на 01.01.2020 г.):</t>
  </si>
  <si>
    <t>Число полных лет по состоянию на 1 января 2020 года</t>
  </si>
  <si>
    <t>И.о заведующего</t>
  </si>
  <si>
    <t>Панова О.Ю.</t>
  </si>
  <si>
    <t>8 (87951) 43-2-65</t>
  </si>
  <si>
    <t>ds6zvezdochka@yandex.ru</t>
  </si>
  <si>
    <t>Число полных лет по состоянию на 1 января 20_20_ года</t>
  </si>
  <si>
    <t>Ткаченко Н.В.</t>
  </si>
  <si>
    <t>8(87951) 43561</t>
  </si>
  <si>
    <t>mkdou.kapitoshka@yandex.ru</t>
  </si>
  <si>
    <t>Т.И. Титоренко</t>
  </si>
  <si>
    <t>mbdou.solnyshko@mail.ru</t>
  </si>
  <si>
    <t xml:space="preserve">Число компьютеров, имеющих доступ к сети Интернет   </t>
  </si>
  <si>
    <t>Дошкольная образовательная организация имеет адрес  электронной почты</t>
  </si>
  <si>
    <t>Игнатенко Н.А.</t>
  </si>
  <si>
    <t>8(87951)34688</t>
  </si>
  <si>
    <t>skazka_stvgeo11@mail.ru</t>
  </si>
  <si>
    <t>Дружбина Е.В.</t>
  </si>
  <si>
    <t>8(87951)36524</t>
  </si>
  <si>
    <t>mkdou-ivyshka@mail.ru</t>
  </si>
  <si>
    <t>и.о.заведующего</t>
  </si>
  <si>
    <t>Чушек Р.Ю.</t>
  </si>
  <si>
    <t>Садовникова О.С.</t>
  </si>
  <si>
    <t>nin.14@yandex.ru</t>
  </si>
  <si>
    <t>Адамян Д.И.</t>
  </si>
  <si>
    <t>8(87951)75-4-01</t>
  </si>
  <si>
    <t>oduvanchik00@inbox.ru</t>
  </si>
  <si>
    <t>Бухтоярова Н.И.</t>
  </si>
  <si>
    <t>8(87951)7-05-61</t>
  </si>
  <si>
    <t>17sad@rambler.ru</t>
  </si>
  <si>
    <t>17.12.2019</t>
  </si>
  <si>
    <t>И.о.заведующего</t>
  </si>
  <si>
    <t>Дерезко О.В.</t>
  </si>
  <si>
    <t>8(87951)41853</t>
  </si>
  <si>
    <t>detsad.petyshok@yandex.ru</t>
  </si>
  <si>
    <t>И.о. заведующего</t>
  </si>
  <si>
    <t>Сухова С.А.</t>
  </si>
  <si>
    <t>8-87951-48554</t>
  </si>
  <si>
    <t>detskiysadv21@mail.ru</t>
  </si>
  <si>
    <t xml:space="preserve">Шилова И.Б. </t>
  </si>
  <si>
    <t>8(87951) 4-13-43</t>
  </si>
  <si>
    <t xml:space="preserve">shilova_70@bk.ru       </t>
  </si>
  <si>
    <t xml:space="preserve"> </t>
  </si>
  <si>
    <t>Колобова С.Ю.</t>
  </si>
  <si>
    <t>Китаева Е.Ф.</t>
  </si>
  <si>
    <t>8(87951)4-23-03</t>
  </si>
  <si>
    <t xml:space="preserve">mishutka.ds@gmail.com  </t>
  </si>
  <si>
    <t>С.Ю. Шахлевич</t>
  </si>
  <si>
    <t>8  (87951)  2-75-51</t>
  </si>
  <si>
    <t>geo-ds31@mail.ru</t>
  </si>
  <si>
    <t>«    »                    20         год</t>
  </si>
  <si>
    <t>Бескоровайная Г.И.</t>
  </si>
  <si>
    <t>8(87951)2-86-25</t>
  </si>
  <si>
    <t>ds32.karamelka@bk.ru</t>
  </si>
  <si>
    <t>Н.В.Зинчпенко</t>
  </si>
  <si>
    <t>8(87951)26683</t>
  </si>
  <si>
    <t>Исполняющая обязанности заведующего МБДОУ "Детский сад № 34                   "Планета детства" г.Георгиевска"</t>
  </si>
  <si>
    <t>А.Ю. Ахтырская</t>
  </si>
  <si>
    <t>из них педагогическое</t>
  </si>
  <si>
    <t>Е.А.Кучукян</t>
  </si>
  <si>
    <t>8(87951)7-60-01</t>
  </si>
  <si>
    <t xml:space="preserve">mdoudetskiysad15@mail.ru </t>
  </si>
  <si>
    <t>Куралех Т.М.</t>
  </si>
  <si>
    <t>8(87951)6-37-24</t>
  </si>
  <si>
    <t>sadkolokol@yandex.ru</t>
  </si>
  <si>
    <t>Анисимова Т.В.</t>
  </si>
  <si>
    <t>8(87951)66710</t>
  </si>
  <si>
    <t>sadzoloto@yandex.ru</t>
  </si>
  <si>
    <t>из нее:  площадь помещений, используемых непосредственно для нужд образовательной организации</t>
  </si>
  <si>
    <t>Дорош Е.Л.</t>
  </si>
  <si>
    <t>8(87951)63470</t>
  </si>
  <si>
    <t>geoskazka@yande.ru</t>
  </si>
  <si>
    <t>и.о. заведующего</t>
  </si>
  <si>
    <t>В.А. Мицкевич</t>
  </si>
  <si>
    <t>8(87951)2-87-79</t>
  </si>
  <si>
    <t>geo-ds41@mail.ru</t>
  </si>
  <si>
    <t>в том числе в возрасте, лет (число полных лет на 01.01.2020г.):</t>
  </si>
  <si>
    <t>Кочетова С.Н.</t>
  </si>
  <si>
    <t>2-22-17</t>
  </si>
  <si>
    <t>svetlana.detsad@yandex.ru</t>
  </si>
  <si>
    <t xml:space="preserve"> И. о. заведующего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</si>
  <si>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                                                          присмотр и уход за детьми за 2019 год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</si>
  <si>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                                      присмотр и уход за детьми за 2019 год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</si>
  <si>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                                                                            присмотр и уход за детьми за 2019 год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</si>
  <si>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  присмотр и уход за детьми                за 2019 год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</si>
  <si>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присмотр и уход за детьми за 2019 год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</si>
  <si>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присмотр и уход за детьми за                  2019 год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</si>
  <si>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присмотр и уход за детьми за 2019 год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</si>
  <si>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образования,присмотр и уход за детьми за 2019 год</t>
  </si>
  <si>
    <t>Сведения о деятельности организации, осуществляющей образовательную деятельность по образовательным программам дошкольного образования,                                                             присмотр и уход за детьми за 2019 год</t>
  </si>
  <si>
    <t>Затраты на внедрение и использование цифровых технологий - всего (сумма строк 02,03, 12)</t>
  </si>
  <si>
    <t>Начальник управления образования и молодёжной политики администрации Георгиевского городского округа Ставропольского края</t>
  </si>
  <si>
    <t>Е.А.Тумоян</t>
  </si>
  <si>
    <t>Шрамко Нелля Валентиновна</t>
  </si>
  <si>
    <t>8(87951) 32028</t>
  </si>
  <si>
    <t>главный специалист</t>
  </si>
  <si>
    <t>Внутренние затраты на внедрение и использование цифровых технологий (сумма строк 03,04)</t>
  </si>
  <si>
    <t>Затраты на внедрение и использование цифровых технологий - всего (сумма строк,03, 12)</t>
  </si>
  <si>
    <t>Затраты на внедрение и использование цифровых технологий - всего (сумма строк ,03, 12)</t>
  </si>
</sst>
</file>

<file path=xl/styles.xml><?xml version="1.0" encoding="utf-8"?>
<styleSheet xmlns="http://schemas.openxmlformats.org/spreadsheetml/2006/main">
  <numFmts count="3">
    <numFmt numFmtId="164" formatCode="_-* #,##0.00_р_._-;\-* #,##0.00_р_._-;_-* &quot;-&quot;??_р_._-;_-@_-"/>
    <numFmt numFmtId="165" formatCode="#,##0.0"/>
    <numFmt numFmtId="166" formatCode="0.0"/>
  </numFmts>
  <fonts count="68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17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9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color indexed="17"/>
      <name val="Times New Roman"/>
      <family val="1"/>
      <charset val="204"/>
    </font>
    <font>
      <sz val="10"/>
      <name val="Courier New Cyr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8"/>
      <name val="Calibri"/>
      <family val="2"/>
    </font>
    <font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u/>
      <sz val="12"/>
      <color indexed="8"/>
      <name val="Times New Roman"/>
      <family val="1"/>
      <charset val="204"/>
    </font>
    <font>
      <sz val="12"/>
      <color indexed="9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b/>
      <sz val="12"/>
      <color indexed="81"/>
      <name val="Tahoma"/>
      <family val="2"/>
      <charset val="204"/>
    </font>
    <font>
      <b/>
      <sz val="11"/>
      <color indexed="81"/>
      <name val="Tahoma"/>
      <family val="2"/>
      <charset val="204"/>
    </font>
    <font>
      <sz val="9"/>
      <color indexed="81"/>
      <name val="Tahoma"/>
      <charset val="1"/>
    </font>
    <font>
      <b/>
      <sz val="10"/>
      <color indexed="81"/>
      <name val="Tahoma"/>
      <family val="2"/>
      <charset val="204"/>
    </font>
    <font>
      <sz val="11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sz val="16"/>
      <color indexed="81"/>
      <name val="Tahoma"/>
      <family val="2"/>
      <charset val="204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1"/>
      <name val="Times New Roman"/>
      <family val="1"/>
      <charset val="204"/>
    </font>
    <font>
      <sz val="9"/>
      <color indexed="63"/>
      <name val="Times New Roman"/>
      <family val="1"/>
      <charset val="204"/>
    </font>
    <font>
      <sz val="9.5"/>
      <color indexed="63"/>
      <name val="Arial"/>
      <family val="2"/>
      <charset val="204"/>
    </font>
    <font>
      <u/>
      <sz val="11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9"/>
      <color indexed="63"/>
      <name val="Arial"/>
      <family val="2"/>
      <charset val="204"/>
    </font>
    <font>
      <b/>
      <sz val="11"/>
      <color indexed="10"/>
      <name val="Times New Roman"/>
      <family val="1"/>
      <charset val="204"/>
    </font>
    <font>
      <sz val="10"/>
      <color indexed="8"/>
      <name val="Verdana"/>
      <family val="2"/>
      <charset val="204"/>
    </font>
    <font>
      <b/>
      <sz val="11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1"/>
      <color indexed="9"/>
      <name val="Times New Roman"/>
      <family val="1"/>
      <charset val="204"/>
    </font>
    <font>
      <b/>
      <sz val="11"/>
      <color indexed="9"/>
      <name val="Calibri"/>
      <family val="2"/>
      <charset val="204"/>
    </font>
    <font>
      <b/>
      <sz val="12"/>
      <color indexed="9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9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66" fillId="0" borderId="0"/>
    <xf numFmtId="0" fontId="2" fillId="0" borderId="0"/>
    <xf numFmtId="1" fontId="28" fillId="0" borderId="0" applyNumberFormat="0">
      <alignment horizontal="center" wrapText="1"/>
    </xf>
    <xf numFmtId="164" fontId="4" fillId="0" borderId="0" applyFont="0" applyFill="0" applyBorder="0" applyAlignment="0" applyProtection="0"/>
  </cellStyleXfs>
  <cellXfs count="634">
    <xf numFmtId="0" fontId="0" fillId="0" borderId="0" xfId="0"/>
    <xf numFmtId="0" fontId="6" fillId="0" borderId="0" xfId="3" applyFont="1" applyAlignment="1">
      <alignment vertical="center"/>
    </xf>
    <xf numFmtId="0" fontId="7" fillId="0" borderId="0" xfId="3" applyFont="1" applyProtection="1"/>
    <xf numFmtId="0" fontId="5" fillId="0" borderId="1" xfId="3" applyFont="1" applyBorder="1" applyAlignment="1" applyProtection="1">
      <alignment horizontal="center" vertical="center" wrapText="1"/>
    </xf>
    <xf numFmtId="0" fontId="8" fillId="0" borderId="0" xfId="3" applyFont="1" applyBorder="1" applyAlignment="1" applyProtection="1">
      <alignment vertical="center" wrapText="1"/>
      <protection locked="0"/>
    </xf>
    <xf numFmtId="0" fontId="9" fillId="0" borderId="0" xfId="3" applyFont="1" applyProtection="1"/>
    <xf numFmtId="49" fontId="10" fillId="0" borderId="2" xfId="3" applyNumberFormat="1" applyFont="1" applyBorder="1" applyAlignment="1" applyProtection="1">
      <alignment horizontal="center" wrapText="1"/>
    </xf>
    <xf numFmtId="0" fontId="7" fillId="0" borderId="0" xfId="3" applyFont="1" applyBorder="1" applyAlignment="1" applyProtection="1">
      <alignment wrapText="1"/>
      <protection locked="0"/>
    </xf>
    <xf numFmtId="0" fontId="5" fillId="0" borderId="1" xfId="3" applyFont="1" applyBorder="1" applyAlignment="1" applyProtection="1">
      <alignment horizontal="center" vertical="top" wrapText="1"/>
    </xf>
    <xf numFmtId="0" fontId="5" fillId="0" borderId="3" xfId="3" applyFont="1" applyBorder="1" applyAlignment="1" applyProtection="1">
      <alignment horizontal="center" vertical="top" wrapText="1"/>
    </xf>
    <xf numFmtId="0" fontId="12" fillId="2" borderId="2" xfId="3" applyFont="1" applyFill="1" applyBorder="1" applyAlignment="1" applyProtection="1">
      <alignment vertical="top" wrapText="1"/>
    </xf>
    <xf numFmtId="49" fontId="12" fillId="2" borderId="2" xfId="3" applyNumberFormat="1" applyFont="1" applyFill="1" applyBorder="1" applyAlignment="1" applyProtection="1">
      <alignment horizontal="center" wrapText="1"/>
    </xf>
    <xf numFmtId="1" fontId="12" fillId="0" borderId="2" xfId="3" applyNumberFormat="1" applyFont="1" applyFill="1" applyBorder="1" applyAlignment="1" applyProtection="1">
      <alignment wrapText="1"/>
      <protection locked="0"/>
    </xf>
    <xf numFmtId="0" fontId="12" fillId="0" borderId="2" xfId="3" applyFont="1" applyBorder="1" applyAlignment="1" applyProtection="1">
      <alignment horizontal="left" wrapText="1"/>
    </xf>
    <xf numFmtId="49" fontId="12" fillId="0" borderId="2" xfId="3" applyNumberFormat="1" applyFont="1" applyBorder="1" applyAlignment="1" applyProtection="1">
      <alignment horizontal="center" wrapText="1"/>
    </xf>
    <xf numFmtId="0" fontId="12" fillId="0" borderId="2" xfId="3" applyFont="1" applyBorder="1" applyAlignment="1" applyProtection="1">
      <alignment horizontal="left" vertical="top" wrapText="1"/>
    </xf>
    <xf numFmtId="1" fontId="12" fillId="0" borderId="2" xfId="3" applyNumberFormat="1" applyFont="1" applyBorder="1" applyAlignment="1" applyProtection="1">
      <alignment wrapText="1"/>
      <protection locked="0"/>
    </xf>
    <xf numFmtId="0" fontId="12" fillId="2" borderId="2" xfId="3" applyFont="1" applyFill="1" applyBorder="1" applyAlignment="1" applyProtection="1">
      <alignment wrapText="1"/>
    </xf>
    <xf numFmtId="0" fontId="9" fillId="0" borderId="0" xfId="3" applyFont="1" applyAlignment="1" applyProtection="1">
      <alignment wrapText="1"/>
    </xf>
    <xf numFmtId="0" fontId="13" fillId="0" borderId="0" xfId="3" applyFont="1" applyBorder="1" applyAlignment="1" applyProtection="1">
      <alignment horizontal="left" wrapText="1" indent="3"/>
    </xf>
    <xf numFmtId="0" fontId="13" fillId="0" borderId="0" xfId="3" applyFont="1" applyBorder="1" applyAlignment="1" applyProtection="1">
      <alignment horizontal="center" wrapText="1"/>
    </xf>
    <xf numFmtId="1" fontId="13" fillId="0" borderId="0" xfId="3" applyNumberFormat="1" applyFont="1" applyBorder="1" applyAlignment="1" applyProtection="1">
      <alignment wrapText="1"/>
    </xf>
    <xf numFmtId="0" fontId="13" fillId="0" borderId="0" xfId="3" applyFont="1" applyBorder="1" applyAlignment="1" applyProtection="1">
      <alignment wrapText="1"/>
    </xf>
    <xf numFmtId="0" fontId="5" fillId="0" borderId="2" xfId="3" applyFont="1" applyBorder="1" applyAlignment="1" applyProtection="1">
      <alignment horizontal="center" vertical="center" wrapText="1"/>
    </xf>
    <xf numFmtId="1" fontId="5" fillId="0" borderId="2" xfId="3" applyNumberFormat="1" applyFont="1" applyBorder="1" applyAlignment="1" applyProtection="1">
      <alignment horizontal="center" vertical="center" wrapText="1"/>
    </xf>
    <xf numFmtId="0" fontId="9" fillId="0" borderId="0" xfId="3" applyFont="1" applyBorder="1" applyProtection="1"/>
    <xf numFmtId="0" fontId="5" fillId="0" borderId="0" xfId="3" applyFont="1" applyBorder="1" applyAlignment="1" applyProtection="1">
      <alignment horizontal="center" vertical="center" wrapText="1"/>
    </xf>
    <xf numFmtId="0" fontId="15" fillId="0" borderId="0" xfId="3" applyFont="1" applyBorder="1" applyAlignment="1" applyProtection="1">
      <alignment horizontal="center" vertical="center" wrapText="1"/>
    </xf>
    <xf numFmtId="0" fontId="9" fillId="0" borderId="0" xfId="3" applyFont="1" applyBorder="1" applyAlignment="1" applyProtection="1">
      <alignment horizontal="center" vertical="center"/>
    </xf>
    <xf numFmtId="0" fontId="9" fillId="0" borderId="0" xfId="3" applyFont="1" applyAlignment="1" applyProtection="1">
      <alignment horizontal="center" vertical="center"/>
    </xf>
    <xf numFmtId="0" fontId="12" fillId="0" borderId="2" xfId="3" applyFont="1" applyBorder="1" applyAlignment="1" applyProtection="1">
      <alignment wrapText="1"/>
    </xf>
    <xf numFmtId="0" fontId="17" fillId="0" borderId="0" xfId="3" applyFont="1" applyAlignment="1" applyProtection="1">
      <alignment horizontal="center" vertical="top" wrapText="1"/>
    </xf>
    <xf numFmtId="0" fontId="66" fillId="0" borderId="0" xfId="3" applyAlignment="1"/>
    <xf numFmtId="0" fontId="8" fillId="0" borderId="2" xfId="3" applyFont="1" applyBorder="1" applyAlignment="1">
      <alignment horizontal="center" vertical="top" wrapText="1"/>
    </xf>
    <xf numFmtId="0" fontId="17" fillId="0" borderId="0" xfId="3" applyFont="1" applyBorder="1" applyAlignment="1" applyProtection="1">
      <alignment horizontal="center" vertical="top" wrapText="1"/>
    </xf>
    <xf numFmtId="0" fontId="17" fillId="0" borderId="0" xfId="3" applyFont="1" applyBorder="1" applyAlignment="1" applyProtection="1">
      <alignment horizontal="center" vertical="center" wrapText="1"/>
    </xf>
    <xf numFmtId="0" fontId="12" fillId="0" borderId="2" xfId="3" applyFont="1" applyBorder="1" applyAlignment="1" applyProtection="1">
      <alignment horizontal="left" vertical="center" wrapText="1"/>
    </xf>
    <xf numFmtId="1" fontId="12" fillId="3" borderId="2" xfId="3" applyNumberFormat="1" applyFont="1" applyFill="1" applyBorder="1" applyAlignment="1" applyProtection="1">
      <alignment horizontal="right" vertical="center" wrapText="1"/>
    </xf>
    <xf numFmtId="0" fontId="9" fillId="0" borderId="0" xfId="3" applyFont="1" applyBorder="1" applyAlignment="1" applyProtection="1"/>
    <xf numFmtId="0" fontId="66" fillId="0" borderId="0" xfId="3" applyBorder="1" applyAlignment="1"/>
    <xf numFmtId="0" fontId="5" fillId="0" borderId="2" xfId="3" applyFont="1" applyBorder="1" applyAlignment="1" applyProtection="1">
      <alignment vertical="center" wrapText="1"/>
    </xf>
    <xf numFmtId="0" fontId="18" fillId="0" borderId="0" xfId="3" applyFont="1" applyFill="1" applyBorder="1" applyAlignment="1"/>
    <xf numFmtId="0" fontId="12" fillId="0" borderId="2" xfId="3" applyFont="1" applyBorder="1" applyAlignment="1" applyProtection="1">
      <alignment vertical="center" wrapText="1"/>
    </xf>
    <xf numFmtId="0" fontId="66" fillId="0" borderId="0" xfId="3" applyFill="1" applyBorder="1" applyAlignment="1" applyProtection="1"/>
    <xf numFmtId="0" fontId="19" fillId="0" borderId="2" xfId="3" applyFont="1" applyBorder="1" applyAlignment="1" applyProtection="1">
      <alignment vertical="center"/>
    </xf>
    <xf numFmtId="0" fontId="18" fillId="0" borderId="0" xfId="3" applyFont="1" applyFill="1" applyAlignment="1"/>
    <xf numFmtId="0" fontId="19" fillId="0" borderId="2" xfId="3" applyFont="1" applyBorder="1" applyAlignment="1" applyProtection="1"/>
    <xf numFmtId="0" fontId="12" fillId="0" borderId="2" xfId="3" applyFont="1" applyBorder="1" applyAlignment="1" applyProtection="1">
      <alignment horizontal="center" wrapText="1"/>
    </xf>
    <xf numFmtId="0" fontId="5" fillId="0" borderId="2" xfId="3" applyFont="1" applyBorder="1" applyAlignment="1" applyProtection="1">
      <alignment horizontal="left" vertical="center" wrapText="1"/>
    </xf>
    <xf numFmtId="0" fontId="5" fillId="0" borderId="2" xfId="3" applyFont="1" applyBorder="1" applyAlignment="1" applyProtection="1">
      <alignment wrapText="1"/>
    </xf>
    <xf numFmtId="1" fontId="12" fillId="4" borderId="2" xfId="3" applyNumberFormat="1" applyFont="1" applyFill="1" applyBorder="1" applyAlignment="1" applyProtection="1">
      <alignment horizontal="center" wrapText="1"/>
    </xf>
    <xf numFmtId="0" fontId="5" fillId="0" borderId="2" xfId="3" applyFont="1" applyFill="1" applyBorder="1" applyAlignment="1" applyProtection="1">
      <alignment wrapText="1"/>
    </xf>
    <xf numFmtId="0" fontId="12" fillId="0" borderId="2" xfId="3" applyFont="1" applyFill="1" applyBorder="1" applyAlignment="1" applyProtection="1">
      <alignment horizontal="center" wrapText="1"/>
    </xf>
    <xf numFmtId="0" fontId="12" fillId="0" borderId="2" xfId="3" applyFont="1" applyFill="1" applyBorder="1" applyAlignment="1" applyProtection="1">
      <alignment horizontal="left" wrapText="1"/>
    </xf>
    <xf numFmtId="0" fontId="12" fillId="0" borderId="2" xfId="3" applyFont="1" applyFill="1" applyBorder="1" applyAlignment="1" applyProtection="1">
      <alignment wrapText="1"/>
    </xf>
    <xf numFmtId="0" fontId="12" fillId="4" borderId="2" xfId="3" applyFont="1" applyFill="1" applyBorder="1" applyAlignment="1" applyProtection="1">
      <alignment horizontal="center" wrapText="1"/>
    </xf>
    <xf numFmtId="0" fontId="12" fillId="0" borderId="2" xfId="3" applyFont="1" applyBorder="1" applyAlignment="1" applyProtection="1">
      <alignment horizontal="left" wrapText="1" indent="1"/>
    </xf>
    <xf numFmtId="0" fontId="12" fillId="0" borderId="2" xfId="3" applyFont="1" applyBorder="1" applyAlignment="1" applyProtection="1">
      <alignment horizontal="left" vertical="center" wrapText="1" indent="1"/>
    </xf>
    <xf numFmtId="0" fontId="66" fillId="0" borderId="0" xfId="3" applyBorder="1" applyAlignment="1" applyProtection="1">
      <alignment vertical="center" wrapText="1"/>
    </xf>
    <xf numFmtId="0" fontId="66" fillId="0" borderId="0" xfId="3" applyAlignment="1">
      <alignment vertical="center"/>
    </xf>
    <xf numFmtId="0" fontId="13" fillId="0" borderId="0" xfId="3" applyFont="1" applyBorder="1" applyAlignment="1" applyProtection="1">
      <alignment horizontal="left" vertical="center" wrapText="1" indent="1"/>
    </xf>
    <xf numFmtId="0" fontId="9" fillId="0" borderId="0" xfId="3" applyFont="1" applyBorder="1" applyAlignment="1" applyProtection="1">
      <alignment horizontal="center" vertical="center" wrapText="1"/>
    </xf>
    <xf numFmtId="1" fontId="13" fillId="0" borderId="0" xfId="3" applyNumberFormat="1" applyFont="1" applyBorder="1" applyAlignment="1" applyProtection="1">
      <alignment horizontal="right" wrapText="1"/>
    </xf>
    <xf numFmtId="1" fontId="13" fillId="0" borderId="0" xfId="3" applyNumberFormat="1" applyFont="1" applyFill="1" applyBorder="1" applyAlignment="1" applyProtection="1">
      <alignment horizontal="center" wrapText="1"/>
    </xf>
    <xf numFmtId="1" fontId="13" fillId="0" borderId="0" xfId="3" applyNumberFormat="1" applyFont="1" applyFill="1" applyBorder="1" applyAlignment="1" applyProtection="1">
      <alignment horizontal="right" wrapText="1"/>
    </xf>
    <xf numFmtId="0" fontId="66" fillId="0" borderId="0" xfId="3" applyAlignment="1" applyProtection="1">
      <alignment vertical="center"/>
    </xf>
    <xf numFmtId="0" fontId="13" fillId="0" borderId="0" xfId="3" applyFont="1" applyBorder="1" applyAlignment="1" applyProtection="1">
      <alignment horizontal="right" vertical="top" wrapText="1"/>
    </xf>
    <xf numFmtId="0" fontId="21" fillId="0" borderId="0" xfId="3" applyFont="1" applyBorder="1" applyAlignment="1" applyProtection="1">
      <alignment horizontal="center" vertical="center" wrapText="1"/>
    </xf>
    <xf numFmtId="0" fontId="15" fillId="0" borderId="2" xfId="3" applyFont="1" applyBorder="1" applyAlignment="1" applyProtection="1">
      <alignment horizontal="center" vertical="center" wrapText="1"/>
    </xf>
    <xf numFmtId="0" fontId="9" fillId="0" borderId="0" xfId="3" applyFont="1" applyBorder="1" applyAlignment="1" applyProtection="1">
      <alignment wrapText="1"/>
    </xf>
    <xf numFmtId="0" fontId="12" fillId="0" borderId="2" xfId="3" applyFont="1" applyBorder="1" applyAlignment="1" applyProtection="1">
      <alignment horizontal="left" wrapText="1" indent="2"/>
    </xf>
    <xf numFmtId="0" fontId="5" fillId="0" borderId="3" xfId="3" applyFont="1" applyBorder="1" applyAlignment="1" applyProtection="1">
      <alignment horizontal="center" vertical="center" wrapText="1"/>
    </xf>
    <xf numFmtId="0" fontId="9" fillId="0" borderId="0" xfId="3" applyFont="1" applyFill="1" applyBorder="1" applyAlignment="1" applyProtection="1">
      <alignment wrapText="1"/>
    </xf>
    <xf numFmtId="0" fontId="9" fillId="0" borderId="0" xfId="3" applyFont="1" applyFill="1" applyBorder="1" applyProtection="1">
      <protection locked="0"/>
    </xf>
    <xf numFmtId="0" fontId="9" fillId="0" borderId="0" xfId="3" applyFont="1" applyFill="1" applyBorder="1" applyAlignment="1" applyProtection="1"/>
    <xf numFmtId="0" fontId="15" fillId="0" borderId="0" xfId="3" applyFont="1" applyAlignment="1" applyProtection="1">
      <alignment horizontal="center" vertical="top" wrapText="1"/>
    </xf>
    <xf numFmtId="0" fontId="13" fillId="0" borderId="0" xfId="3" applyFont="1" applyBorder="1" applyAlignment="1" applyProtection="1">
      <alignment vertical="top" wrapText="1"/>
    </xf>
    <xf numFmtId="0" fontId="17" fillId="0" borderId="1" xfId="3" applyFont="1" applyBorder="1" applyAlignment="1" applyProtection="1">
      <alignment horizontal="center" vertical="center" wrapText="1"/>
    </xf>
    <xf numFmtId="0" fontId="17" fillId="0" borderId="2" xfId="3" applyFont="1" applyBorder="1" applyAlignment="1" applyProtection="1">
      <alignment horizontal="center" vertical="center" wrapText="1"/>
    </xf>
    <xf numFmtId="1" fontId="13" fillId="0" borderId="0" xfId="3" applyNumberFormat="1" applyFont="1" applyFill="1" applyBorder="1" applyAlignment="1" applyProtection="1">
      <alignment wrapText="1"/>
    </xf>
    <xf numFmtId="0" fontId="12" fillId="4" borderId="2" xfId="3" applyFont="1" applyFill="1" applyBorder="1" applyAlignment="1" applyProtection="1">
      <alignment horizontal="left" wrapText="1" indent="1"/>
    </xf>
    <xf numFmtId="1" fontId="12" fillId="5" borderId="2" xfId="3" applyNumberFormat="1" applyFont="1" applyFill="1" applyBorder="1" applyAlignment="1" applyProtection="1">
      <alignment wrapText="1"/>
    </xf>
    <xf numFmtId="0" fontId="12" fillId="0" borderId="2" xfId="3" applyFont="1" applyBorder="1" applyAlignment="1" applyProtection="1">
      <alignment horizontal="left" indent="1"/>
    </xf>
    <xf numFmtId="0" fontId="12" fillId="0" borderId="2" xfId="3" applyFont="1" applyBorder="1" applyAlignment="1" applyProtection="1">
      <alignment horizontal="center"/>
    </xf>
    <xf numFmtId="0" fontId="13" fillId="0" borderId="0" xfId="3" applyFont="1" applyBorder="1" applyAlignment="1" applyProtection="1">
      <alignment horizontal="left" indent="1"/>
      <protection locked="0"/>
    </xf>
    <xf numFmtId="0" fontId="13" fillId="0" borderId="0" xfId="3" applyFont="1" applyBorder="1" applyAlignment="1" applyProtection="1">
      <alignment horizontal="center"/>
      <protection locked="0"/>
    </xf>
    <xf numFmtId="0" fontId="13" fillId="0" borderId="0" xfId="3" applyFont="1" applyBorder="1" applyAlignment="1" applyProtection="1">
      <protection locked="0"/>
    </xf>
    <xf numFmtId="1" fontId="13" fillId="0" borderId="0" xfId="3" applyNumberFormat="1" applyFont="1" applyFill="1" applyBorder="1" applyAlignment="1" applyProtection="1">
      <protection locked="0"/>
    </xf>
    <xf numFmtId="1" fontId="13" fillId="0" borderId="0" xfId="3" applyNumberFormat="1" applyFont="1" applyFill="1" applyBorder="1" applyAlignment="1" applyProtection="1"/>
    <xf numFmtId="0" fontId="13" fillId="0" borderId="0" xfId="3" applyFont="1" applyBorder="1" applyAlignment="1" applyProtection="1">
      <alignment horizontal="left" wrapText="1" indent="2"/>
    </xf>
    <xf numFmtId="0" fontId="19" fillId="0" borderId="0" xfId="3" applyFont="1" applyProtection="1"/>
    <xf numFmtId="0" fontId="12" fillId="0" borderId="4" xfId="3" applyFont="1" applyBorder="1" applyAlignment="1" applyProtection="1">
      <alignment horizontal="left" wrapText="1" indent="2"/>
    </xf>
    <xf numFmtId="0" fontId="13" fillId="0" borderId="0" xfId="3" applyFont="1" applyFill="1" applyBorder="1" applyAlignment="1" applyProtection="1">
      <alignment vertical="top" wrapText="1"/>
    </xf>
    <xf numFmtId="0" fontId="66" fillId="0" borderId="0" xfId="3" applyFill="1" applyBorder="1" applyAlignment="1">
      <alignment vertical="top" wrapText="1"/>
    </xf>
    <xf numFmtId="0" fontId="9" fillId="0" borderId="0" xfId="3" applyFont="1" applyFill="1" applyBorder="1" applyAlignment="1" applyProtection="1">
      <alignment wrapText="1"/>
      <protection locked="0"/>
    </xf>
    <xf numFmtId="0" fontId="8" fillId="0" borderId="2" xfId="3" applyFont="1" applyBorder="1" applyAlignment="1" applyProtection="1">
      <alignment horizontal="center" vertical="center" wrapText="1"/>
    </xf>
    <xf numFmtId="0" fontId="7" fillId="0" borderId="0" xfId="3" applyFont="1" applyBorder="1" applyProtection="1"/>
    <xf numFmtId="49" fontId="12" fillId="4" borderId="2" xfId="3" applyNumberFormat="1" applyFont="1" applyFill="1" applyBorder="1" applyAlignment="1" applyProtection="1">
      <alignment horizontal="center" wrapText="1"/>
    </xf>
    <xf numFmtId="0" fontId="15" fillId="0" borderId="0" xfId="3" applyFont="1" applyBorder="1" applyAlignment="1" applyProtection="1">
      <alignment horizontal="center" vertical="top" wrapText="1"/>
    </xf>
    <xf numFmtId="0" fontId="10" fillId="0" borderId="0" xfId="3" applyFont="1" applyFill="1" applyBorder="1" applyAlignment="1" applyProtection="1">
      <alignment wrapText="1"/>
    </xf>
    <xf numFmtId="0" fontId="5" fillId="0" borderId="4" xfId="3" applyFont="1" applyBorder="1" applyAlignment="1" applyProtection="1">
      <alignment horizontal="center" vertical="center" wrapText="1"/>
    </xf>
    <xf numFmtId="0" fontId="12" fillId="2" borderId="2" xfId="3" applyFont="1" applyFill="1" applyBorder="1" applyAlignment="1" applyProtection="1">
      <alignment horizontal="left" wrapText="1" indent="1"/>
    </xf>
    <xf numFmtId="49" fontId="12" fillId="0" borderId="4" xfId="3" applyNumberFormat="1" applyFont="1" applyBorder="1" applyAlignment="1" applyProtection="1">
      <alignment horizontal="center" wrapText="1"/>
    </xf>
    <xf numFmtId="1" fontId="12" fillId="4" borderId="4" xfId="3" applyNumberFormat="1" applyFont="1" applyFill="1" applyBorder="1" applyAlignment="1" applyProtection="1">
      <alignment horizontal="center" wrapText="1"/>
    </xf>
    <xf numFmtId="0" fontId="10" fillId="0" borderId="5" xfId="3" applyFont="1" applyBorder="1" applyAlignment="1" applyProtection="1">
      <alignment wrapText="1"/>
    </xf>
    <xf numFmtId="0" fontId="10" fillId="0" borderId="5" xfId="3" applyFont="1" applyBorder="1" applyAlignment="1" applyProtection="1">
      <alignment horizontal="center" wrapText="1"/>
    </xf>
    <xf numFmtId="1" fontId="10" fillId="0" borderId="5" xfId="3" applyNumberFormat="1" applyFont="1" applyBorder="1" applyAlignment="1" applyProtection="1">
      <alignment wrapText="1"/>
    </xf>
    <xf numFmtId="0" fontId="4" fillId="0" borderId="5" xfId="3" applyFont="1" applyBorder="1" applyAlignment="1" applyProtection="1">
      <alignment wrapText="1"/>
    </xf>
    <xf numFmtId="0" fontId="4" fillId="0" borderId="0" xfId="3" applyFont="1" applyBorder="1" applyAlignment="1" applyProtection="1">
      <alignment wrapText="1"/>
    </xf>
    <xf numFmtId="0" fontId="12" fillId="2" borderId="2" xfId="3" applyFont="1" applyFill="1" applyBorder="1" applyAlignment="1" applyProtection="1">
      <alignment horizontal="center" wrapText="1"/>
    </xf>
    <xf numFmtId="0" fontId="7" fillId="2" borderId="0" xfId="3" applyFont="1" applyFill="1" applyAlignment="1" applyProtection="1">
      <alignment wrapText="1"/>
    </xf>
    <xf numFmtId="0" fontId="4" fillId="2" borderId="0" xfId="3" applyFont="1" applyFill="1" applyBorder="1" applyAlignment="1" applyProtection="1">
      <alignment wrapText="1"/>
    </xf>
    <xf numFmtId="1" fontId="24" fillId="0" borderId="0" xfId="3" applyNumberFormat="1" applyFont="1" applyFill="1" applyAlignment="1" applyProtection="1"/>
    <xf numFmtId="0" fontId="12" fillId="2" borderId="6" xfId="3" applyFont="1" applyFill="1" applyBorder="1" applyAlignment="1" applyProtection="1">
      <alignment horizontal="center" wrapText="1"/>
    </xf>
    <xf numFmtId="0" fontId="12" fillId="0" borderId="4" xfId="3" applyFont="1" applyBorder="1" applyAlignment="1" applyProtection="1">
      <alignment horizontal="center" vertical="center" wrapText="1"/>
    </xf>
    <xf numFmtId="0" fontId="12" fillId="2" borderId="4" xfId="3" applyFont="1" applyFill="1" applyBorder="1" applyAlignment="1" applyProtection="1">
      <alignment horizontal="center" wrapText="1"/>
    </xf>
    <xf numFmtId="0" fontId="12" fillId="0" borderId="6" xfId="3" applyFont="1" applyBorder="1" applyAlignment="1" applyProtection="1">
      <alignment wrapText="1"/>
    </xf>
    <xf numFmtId="49" fontId="12" fillId="0" borderId="4" xfId="3" applyNumberFormat="1" applyFont="1" applyBorder="1" applyAlignment="1" applyProtection="1">
      <alignment horizontal="center" vertical="center" wrapText="1"/>
    </xf>
    <xf numFmtId="1" fontId="24" fillId="0" borderId="0" xfId="3" applyNumberFormat="1" applyFont="1" applyFill="1" applyProtection="1"/>
    <xf numFmtId="0" fontId="12" fillId="2" borderId="6" xfId="3" applyFont="1" applyFill="1" applyBorder="1" applyAlignment="1" applyProtection="1">
      <alignment wrapText="1"/>
    </xf>
    <xf numFmtId="0" fontId="15" fillId="0" borderId="1" xfId="3" applyFont="1" applyBorder="1" applyAlignment="1" applyProtection="1">
      <alignment horizontal="center" vertical="top" wrapText="1"/>
    </xf>
    <xf numFmtId="0" fontId="15" fillId="0" borderId="3" xfId="3" applyFont="1" applyBorder="1" applyAlignment="1" applyProtection="1">
      <alignment horizontal="center" vertical="top" wrapText="1"/>
    </xf>
    <xf numFmtId="0" fontId="24" fillId="0" borderId="0" xfId="3" applyFont="1" applyFill="1" applyProtection="1"/>
    <xf numFmtId="0" fontId="12" fillId="0" borderId="4" xfId="3" applyFont="1" applyBorder="1" applyAlignment="1" applyProtection="1">
      <alignment wrapText="1"/>
    </xf>
    <xf numFmtId="49" fontId="10" fillId="0" borderId="4" xfId="3" applyNumberFormat="1" applyFont="1" applyBorder="1" applyAlignment="1" applyProtection="1">
      <alignment horizontal="center" wrapText="1"/>
    </xf>
    <xf numFmtId="1" fontId="7" fillId="0" borderId="2" xfId="3" applyNumberFormat="1" applyFont="1" applyBorder="1" applyAlignment="1" applyProtection="1">
      <alignment wrapText="1"/>
      <protection locked="0"/>
    </xf>
    <xf numFmtId="0" fontId="7" fillId="0" borderId="0" xfId="3" applyFont="1" applyAlignment="1" applyProtection="1">
      <alignment wrapText="1"/>
    </xf>
    <xf numFmtId="49" fontId="10" fillId="0" borderId="0" xfId="3" applyNumberFormat="1" applyFont="1" applyBorder="1" applyAlignment="1" applyProtection="1">
      <alignment horizontal="center" wrapText="1"/>
    </xf>
    <xf numFmtId="1" fontId="7" fillId="0" borderId="0" xfId="3" applyNumberFormat="1" applyFont="1" applyBorder="1" applyAlignment="1" applyProtection="1">
      <alignment wrapText="1"/>
      <protection locked="0"/>
    </xf>
    <xf numFmtId="0" fontId="10" fillId="0" borderId="0" xfId="3" applyFont="1" applyBorder="1" applyAlignment="1" applyProtection="1">
      <alignment wrapText="1"/>
    </xf>
    <xf numFmtId="0" fontId="15" fillId="0" borderId="2" xfId="3" applyFont="1" applyBorder="1" applyAlignment="1" applyProtection="1">
      <alignment horizontal="center" vertical="top" wrapText="1"/>
    </xf>
    <xf numFmtId="1" fontId="10" fillId="0" borderId="0" xfId="3" applyNumberFormat="1" applyFont="1" applyBorder="1" applyAlignment="1" applyProtection="1">
      <alignment wrapText="1"/>
    </xf>
    <xf numFmtId="0" fontId="26" fillId="0" borderId="0" xfId="3" applyFont="1" applyBorder="1" applyAlignment="1" applyProtection="1">
      <alignment wrapText="1"/>
    </xf>
    <xf numFmtId="0" fontId="7" fillId="0" borderId="7" xfId="3" applyFont="1" applyBorder="1" applyProtection="1"/>
    <xf numFmtId="0" fontId="9" fillId="0" borderId="0" xfId="3" applyFont="1" applyBorder="1" applyAlignment="1" applyProtection="1">
      <alignment horizontal="center" vertical="top" wrapText="1"/>
    </xf>
    <xf numFmtId="0" fontId="27" fillId="0" borderId="0" xfId="3" applyFont="1" applyBorder="1" applyAlignment="1" applyProtection="1">
      <alignment wrapText="1"/>
    </xf>
    <xf numFmtId="0" fontId="9" fillId="0" borderId="0" xfId="3" applyFont="1" applyAlignment="1" applyProtection="1">
      <alignment horizontal="center"/>
    </xf>
    <xf numFmtId="0" fontId="7" fillId="0" borderId="0" xfId="3" applyFont="1" applyAlignment="1" applyProtection="1">
      <alignment horizontal="left" vertical="top"/>
    </xf>
    <xf numFmtId="1" fontId="12" fillId="2" borderId="2" xfId="3" applyNumberFormat="1" applyFont="1" applyFill="1" applyBorder="1" applyAlignment="1" applyProtection="1">
      <alignment horizontal="right" vertical="center" wrapText="1"/>
    </xf>
    <xf numFmtId="1" fontId="5" fillId="3" borderId="2" xfId="3" applyNumberFormat="1" applyFont="1" applyFill="1" applyBorder="1" applyAlignment="1" applyProtection="1">
      <alignment wrapText="1"/>
    </xf>
    <xf numFmtId="1" fontId="5" fillId="3" borderId="2" xfId="3" applyNumberFormat="1" applyFont="1" applyFill="1" applyBorder="1" applyAlignment="1" applyProtection="1">
      <alignment horizontal="right" wrapText="1"/>
    </xf>
    <xf numFmtId="0" fontId="6" fillId="0" borderId="0" xfId="3" applyFont="1" applyBorder="1" applyAlignment="1"/>
    <xf numFmtId="0" fontId="5" fillId="0" borderId="0" xfId="3" applyFont="1" applyBorder="1" applyAlignment="1" applyProtection="1">
      <alignment vertical="center" wrapText="1"/>
      <protection locked="0"/>
    </xf>
    <xf numFmtId="0" fontId="30" fillId="0" borderId="0" xfId="3" applyFont="1" applyProtection="1"/>
    <xf numFmtId="0" fontId="7" fillId="0" borderId="0" xfId="3" applyFont="1" applyFill="1" applyBorder="1" applyAlignment="1" applyProtection="1">
      <alignment wrapText="1"/>
    </xf>
    <xf numFmtId="0" fontId="11" fillId="0" borderId="0" xfId="3" applyFont="1" applyBorder="1" applyAlignment="1" applyProtection="1">
      <alignment wrapText="1"/>
    </xf>
    <xf numFmtId="0" fontId="15" fillId="0" borderId="0" xfId="3" applyFont="1" applyBorder="1" applyAlignment="1" applyProtection="1">
      <alignment wrapText="1"/>
    </xf>
    <xf numFmtId="0" fontId="7" fillId="0" borderId="0" xfId="3" applyFont="1" applyBorder="1" applyAlignment="1" applyProtection="1">
      <alignment horizontal="center" vertical="top" wrapText="1"/>
    </xf>
    <xf numFmtId="0" fontId="7" fillId="0" borderId="0" xfId="3" applyFont="1" applyBorder="1" applyAlignment="1" applyProtection="1">
      <alignment horizontal="right" vertical="top" wrapText="1"/>
    </xf>
    <xf numFmtId="1" fontId="12" fillId="2" borderId="2" xfId="3" applyNumberFormat="1" applyFont="1" applyFill="1" applyBorder="1" applyAlignment="1" applyProtection="1">
      <alignment wrapText="1"/>
      <protection locked="0"/>
    </xf>
    <xf numFmtId="49" fontId="7" fillId="0" borderId="0" xfId="3" applyNumberFormat="1" applyFont="1" applyBorder="1" applyProtection="1"/>
    <xf numFmtId="1" fontId="7" fillId="0" borderId="0" xfId="3" applyNumberFormat="1" applyFont="1" applyBorder="1" applyProtection="1"/>
    <xf numFmtId="1" fontId="4" fillId="0" borderId="5" xfId="3" applyNumberFormat="1" applyFont="1" applyBorder="1" applyAlignment="1" applyProtection="1">
      <alignment wrapText="1"/>
    </xf>
    <xf numFmtId="49" fontId="5" fillId="0" borderId="0" xfId="3" applyNumberFormat="1" applyFont="1" applyBorder="1" applyAlignment="1" applyProtection="1">
      <alignment horizontal="center" vertical="center" wrapText="1"/>
    </xf>
    <xf numFmtId="1" fontId="15" fillId="0" borderId="0" xfId="3" applyNumberFormat="1" applyFont="1" applyBorder="1" applyAlignment="1" applyProtection="1">
      <alignment horizontal="center" vertical="center" wrapText="1"/>
    </xf>
    <xf numFmtId="0" fontId="28" fillId="0" borderId="0" xfId="5" applyNumberFormat="1">
      <alignment horizontal="center" wrapText="1"/>
    </xf>
    <xf numFmtId="1" fontId="5" fillId="0" borderId="2" xfId="3" applyNumberFormat="1" applyFont="1" applyFill="1" applyBorder="1" applyAlignment="1" applyProtection="1">
      <alignment wrapText="1"/>
    </xf>
    <xf numFmtId="1" fontId="5" fillId="0" borderId="2" xfId="3" applyNumberFormat="1" applyFont="1" applyFill="1" applyBorder="1" applyAlignment="1" applyProtection="1">
      <alignment horizontal="right" wrapText="1"/>
    </xf>
    <xf numFmtId="1" fontId="31" fillId="3" borderId="2" xfId="3" applyNumberFormat="1" applyFont="1" applyFill="1" applyBorder="1" applyAlignment="1" applyProtection="1">
      <alignment horizontal="right" vertical="center" wrapText="1"/>
    </xf>
    <xf numFmtId="1" fontId="22" fillId="3" borderId="2" xfId="3" applyNumberFormat="1" applyFont="1" applyFill="1" applyBorder="1" applyAlignment="1" applyProtection="1">
      <alignment horizontal="right" vertical="center" wrapText="1"/>
    </xf>
    <xf numFmtId="1" fontId="5" fillId="3" borderId="2" xfId="3" applyNumberFormat="1" applyFont="1" applyFill="1" applyBorder="1" applyAlignment="1" applyProtection="1">
      <alignment horizontal="right" vertical="center" wrapText="1"/>
    </xf>
    <xf numFmtId="1" fontId="9" fillId="0" borderId="0" xfId="3" applyNumberFormat="1" applyFont="1" applyProtection="1"/>
    <xf numFmtId="1" fontId="10" fillId="0" borderId="0" xfId="3" applyNumberFormat="1" applyFont="1" applyFill="1" applyBorder="1" applyAlignment="1" applyProtection="1">
      <alignment wrapText="1"/>
    </xf>
    <xf numFmtId="1" fontId="12" fillId="2" borderId="4" xfId="3" applyNumberFormat="1" applyFont="1" applyFill="1" applyBorder="1" applyAlignment="1" applyProtection="1">
      <alignment wrapText="1"/>
      <protection locked="0"/>
    </xf>
    <xf numFmtId="1" fontId="10" fillId="2" borderId="2" xfId="3" applyNumberFormat="1" applyFont="1" applyFill="1" applyBorder="1" applyAlignment="1" applyProtection="1">
      <alignment wrapText="1"/>
      <protection locked="0"/>
    </xf>
    <xf numFmtId="1" fontId="7" fillId="2" borderId="2" xfId="3" applyNumberFormat="1" applyFont="1" applyFill="1" applyBorder="1" applyAlignment="1" applyProtection="1">
      <alignment wrapText="1"/>
      <protection locked="0"/>
    </xf>
    <xf numFmtId="0" fontId="32" fillId="0" borderId="0" xfId="3" applyFont="1" applyBorder="1" applyAlignment="1"/>
    <xf numFmtId="0" fontId="7" fillId="0" borderId="0" xfId="3" applyFont="1" applyBorder="1" applyAlignment="1" applyProtection="1">
      <alignment wrapText="1"/>
    </xf>
    <xf numFmtId="0" fontId="32" fillId="0" borderId="0" xfId="3" applyFont="1" applyAlignment="1">
      <alignment vertical="center"/>
    </xf>
    <xf numFmtId="0" fontId="15" fillId="0" borderId="1" xfId="3" applyFont="1" applyBorder="1" applyAlignment="1" applyProtection="1">
      <alignment horizontal="center" vertical="center" wrapText="1"/>
    </xf>
    <xf numFmtId="0" fontId="15" fillId="0" borderId="0" xfId="3" applyFont="1" applyBorder="1" applyAlignment="1" applyProtection="1">
      <alignment vertical="center" wrapText="1"/>
      <protection locked="0"/>
    </xf>
    <xf numFmtId="49" fontId="7" fillId="0" borderId="2" xfId="3" applyNumberFormat="1" applyFont="1" applyBorder="1" applyAlignment="1" applyProtection="1">
      <alignment horizontal="center" wrapText="1"/>
    </xf>
    <xf numFmtId="49" fontId="7" fillId="2" borderId="2" xfId="3" applyNumberFormat="1" applyFont="1" applyFill="1" applyBorder="1" applyAlignment="1" applyProtection="1">
      <alignment horizontal="center" wrapText="1"/>
    </xf>
    <xf numFmtId="0" fontId="7" fillId="0" borderId="0" xfId="3" applyFont="1" applyBorder="1" applyAlignment="1" applyProtection="1">
      <alignment horizontal="left" wrapText="1" indent="3"/>
    </xf>
    <xf numFmtId="0" fontId="7" fillId="0" borderId="0" xfId="3" applyFont="1" applyBorder="1" applyAlignment="1" applyProtection="1">
      <alignment horizontal="center" wrapText="1"/>
    </xf>
    <xf numFmtId="1" fontId="7" fillId="0" borderId="0" xfId="3" applyNumberFormat="1" applyFont="1" applyBorder="1" applyAlignment="1" applyProtection="1">
      <alignment wrapText="1"/>
    </xf>
    <xf numFmtId="0" fontId="7" fillId="0" borderId="2" xfId="3" applyFont="1" applyBorder="1" applyAlignment="1" applyProtection="1">
      <alignment wrapText="1"/>
    </xf>
    <xf numFmtId="0" fontId="32" fillId="0" borderId="0" xfId="3" applyFont="1" applyAlignment="1"/>
    <xf numFmtId="0" fontId="15" fillId="0" borderId="3" xfId="3" applyFont="1" applyBorder="1" applyAlignment="1" applyProtection="1">
      <alignment horizontal="center" vertical="center" wrapText="1"/>
    </xf>
    <xf numFmtId="0" fontId="32" fillId="0" borderId="0" xfId="3" applyFont="1" applyBorder="1" applyAlignment="1" applyProtection="1"/>
    <xf numFmtId="1" fontId="7" fillId="0" borderId="0" xfId="3" applyNumberFormat="1" applyFont="1" applyBorder="1" applyAlignment="1" applyProtection="1">
      <alignment horizontal="right" vertical="center" wrapText="1"/>
    </xf>
    <xf numFmtId="0" fontId="7" fillId="0" borderId="0" xfId="3" applyFont="1" applyBorder="1" applyAlignment="1" applyProtection="1"/>
    <xf numFmtId="0" fontId="7" fillId="0" borderId="0" xfId="3" applyFont="1" applyFill="1" applyBorder="1" applyAlignment="1" applyProtection="1">
      <alignment horizontal="center" vertical="center" wrapText="1"/>
    </xf>
    <xf numFmtId="0" fontId="32" fillId="0" borderId="0" xfId="3" applyFont="1" applyFill="1" applyBorder="1" applyAlignment="1" applyProtection="1"/>
    <xf numFmtId="1" fontId="32" fillId="0" borderId="0" xfId="3" applyNumberFormat="1" applyFont="1" applyProtection="1"/>
    <xf numFmtId="0" fontId="7" fillId="0" borderId="0" xfId="3" applyFont="1" applyFill="1" applyBorder="1" applyAlignment="1" applyProtection="1">
      <alignment horizontal="center" wrapText="1"/>
    </xf>
    <xf numFmtId="0" fontId="32" fillId="0" borderId="0" xfId="3" applyFont="1" applyBorder="1" applyAlignment="1" applyProtection="1">
      <alignment vertical="center" wrapText="1"/>
    </xf>
    <xf numFmtId="0" fontId="7" fillId="0" borderId="0" xfId="3" applyFont="1" applyBorder="1" applyAlignment="1" applyProtection="1">
      <alignment horizontal="left" vertical="center" wrapText="1" indent="1"/>
    </xf>
    <xf numFmtId="0" fontId="7" fillId="0" borderId="0" xfId="3" applyFont="1" applyBorder="1" applyAlignment="1" applyProtection="1">
      <alignment horizontal="center" vertical="center" wrapText="1"/>
    </xf>
    <xf numFmtId="1" fontId="7" fillId="0" borderId="0" xfId="3" applyNumberFormat="1" applyFont="1" applyBorder="1" applyAlignment="1" applyProtection="1">
      <alignment horizontal="right" wrapText="1"/>
    </xf>
    <xf numFmtId="1" fontId="7" fillId="0" borderId="0" xfId="3" applyNumberFormat="1" applyFont="1" applyFill="1" applyBorder="1" applyAlignment="1" applyProtection="1">
      <alignment horizontal="center" wrapText="1"/>
    </xf>
    <xf numFmtId="1" fontId="7" fillId="0" borderId="0" xfId="3" applyNumberFormat="1" applyFont="1" applyFill="1" applyBorder="1" applyAlignment="1" applyProtection="1">
      <alignment horizontal="right" wrapText="1"/>
    </xf>
    <xf numFmtId="0" fontId="32" fillId="0" borderId="0" xfId="3" applyFont="1" applyAlignment="1" applyProtection="1">
      <alignment vertical="center"/>
    </xf>
    <xf numFmtId="0" fontId="32" fillId="0" borderId="0" xfId="3" applyFont="1" applyAlignment="1">
      <alignment vertical="top" wrapText="1"/>
    </xf>
    <xf numFmtId="1" fontId="7" fillId="0" borderId="8" xfId="3" applyNumberFormat="1" applyFont="1" applyBorder="1" applyAlignment="1" applyProtection="1">
      <alignment horizontal="right" wrapText="1"/>
    </xf>
    <xf numFmtId="0" fontId="7" fillId="0" borderId="0" xfId="3" applyFont="1" applyFill="1" applyBorder="1" applyProtection="1">
      <protection locked="0"/>
    </xf>
    <xf numFmtId="0" fontId="7" fillId="0" borderId="0" xfId="3" applyFont="1" applyFill="1" applyBorder="1" applyAlignment="1" applyProtection="1"/>
    <xf numFmtId="0" fontId="7" fillId="0" borderId="0" xfId="3" applyFont="1" applyBorder="1" applyAlignment="1" applyProtection="1">
      <alignment vertical="top" wrapText="1"/>
    </xf>
    <xf numFmtId="1" fontId="7" fillId="0" borderId="0" xfId="3" applyNumberFormat="1" applyFont="1" applyFill="1" applyBorder="1" applyAlignment="1" applyProtection="1">
      <alignment wrapText="1"/>
    </xf>
    <xf numFmtId="0" fontId="15" fillId="0" borderId="7" xfId="3" applyFont="1" applyBorder="1" applyAlignment="1" applyProtection="1">
      <alignment wrapText="1"/>
    </xf>
    <xf numFmtId="0" fontId="7" fillId="0" borderId="0" xfId="3" applyFont="1" applyBorder="1" applyAlignment="1" applyProtection="1">
      <alignment horizontal="left" indent="1"/>
      <protection locked="0"/>
    </xf>
    <xf numFmtId="0" fontId="7" fillId="0" borderId="0" xfId="3" applyFont="1" applyBorder="1" applyAlignment="1" applyProtection="1">
      <alignment horizontal="center"/>
      <protection locked="0"/>
    </xf>
    <xf numFmtId="0" fontId="7" fillId="0" borderId="0" xfId="3" applyFont="1" applyBorder="1" applyAlignment="1" applyProtection="1">
      <protection locked="0"/>
    </xf>
    <xf numFmtId="1" fontId="7" fillId="0" borderId="0" xfId="3" applyNumberFormat="1" applyFont="1" applyFill="1" applyBorder="1" applyAlignment="1" applyProtection="1">
      <protection locked="0"/>
    </xf>
    <xf numFmtId="1" fontId="7" fillId="0" borderId="0" xfId="3" applyNumberFormat="1" applyFont="1" applyFill="1" applyBorder="1" applyAlignment="1" applyProtection="1"/>
    <xf numFmtId="0" fontId="7" fillId="0" borderId="0" xfId="3" applyFont="1" applyBorder="1" applyAlignment="1" applyProtection="1">
      <alignment horizontal="left" wrapText="1" indent="2"/>
    </xf>
    <xf numFmtId="0" fontId="32" fillId="0" borderId="0" xfId="3" applyFont="1" applyBorder="1" applyAlignment="1">
      <alignment vertical="top" wrapText="1"/>
    </xf>
    <xf numFmtId="1" fontId="7" fillId="0" borderId="8" xfId="3" applyNumberFormat="1" applyFont="1" applyFill="1" applyBorder="1" applyAlignment="1" applyProtection="1">
      <alignment wrapText="1"/>
      <protection locked="0"/>
    </xf>
    <xf numFmtId="0" fontId="7" fillId="0" borderId="0" xfId="3" applyFont="1" applyBorder="1" applyAlignment="1" applyProtection="1">
      <alignment horizontal="right" vertical="top"/>
    </xf>
    <xf numFmtId="49" fontId="7" fillId="0" borderId="4" xfId="3" applyNumberFormat="1" applyFont="1" applyBorder="1" applyAlignment="1" applyProtection="1">
      <alignment horizontal="center" wrapText="1"/>
    </xf>
    <xf numFmtId="0" fontId="7" fillId="0" borderId="5" xfId="3" applyFont="1" applyBorder="1" applyAlignment="1" applyProtection="1">
      <alignment wrapText="1"/>
    </xf>
    <xf numFmtId="0" fontId="7" fillId="0" borderId="5" xfId="3" applyFont="1" applyBorder="1" applyAlignment="1" applyProtection="1">
      <alignment horizontal="center" wrapText="1"/>
    </xf>
    <xf numFmtId="1" fontId="7" fillId="0" borderId="5" xfId="3" applyNumberFormat="1" applyFont="1" applyBorder="1" applyAlignment="1" applyProtection="1">
      <alignment wrapText="1"/>
    </xf>
    <xf numFmtId="0" fontId="32" fillId="0" borderId="5" xfId="3" applyFont="1" applyBorder="1" applyAlignment="1" applyProtection="1">
      <alignment wrapText="1"/>
    </xf>
    <xf numFmtId="0" fontId="32" fillId="0" borderId="0" xfId="3" applyFont="1" applyBorder="1" applyAlignment="1" applyProtection="1">
      <alignment wrapText="1"/>
    </xf>
    <xf numFmtId="0" fontId="32" fillId="2" borderId="0" xfId="3" applyFont="1" applyFill="1" applyBorder="1" applyAlignment="1" applyProtection="1">
      <alignment wrapText="1"/>
    </xf>
    <xf numFmtId="49" fontId="7" fillId="0" borderId="0" xfId="3" applyNumberFormat="1" applyFont="1" applyBorder="1" applyAlignment="1" applyProtection="1">
      <alignment horizontal="center" wrapText="1"/>
    </xf>
    <xf numFmtId="0" fontId="32" fillId="0" borderId="0" xfId="3" applyFont="1" applyAlignment="1" applyProtection="1">
      <alignment wrapText="1"/>
    </xf>
    <xf numFmtId="0" fontId="7" fillId="0" borderId="0" xfId="2" applyFont="1" applyAlignment="1">
      <alignment horizontal="justify" vertical="center" wrapText="1"/>
    </xf>
    <xf numFmtId="0" fontId="7" fillId="0" borderId="0" xfId="2" applyFont="1"/>
    <xf numFmtId="0" fontId="7" fillId="0" borderId="0" xfId="3" applyFont="1" applyAlignment="1" applyProtection="1">
      <alignment horizontal="center"/>
    </xf>
    <xf numFmtId="0" fontId="7" fillId="0" borderId="0" xfId="3" applyFont="1" applyAlignment="1" applyProtection="1">
      <alignment horizontal="center" vertical="center"/>
    </xf>
    <xf numFmtId="0" fontId="15" fillId="0" borderId="0" xfId="3" applyFont="1" applyAlignment="1" applyProtection="1">
      <alignment vertical="center" wrapText="1"/>
    </xf>
    <xf numFmtId="0" fontId="32" fillId="0" borderId="0" xfId="3" applyFont="1" applyBorder="1" applyAlignment="1" applyProtection="1">
      <alignment wrapText="1"/>
      <protection locked="0"/>
    </xf>
    <xf numFmtId="0" fontId="32" fillId="0" borderId="0" xfId="3" applyFont="1" applyBorder="1" applyAlignment="1">
      <alignment wrapText="1"/>
    </xf>
    <xf numFmtId="0" fontId="15" fillId="0" borderId="0" xfId="3" applyFont="1" applyBorder="1" applyAlignment="1" applyProtection="1">
      <alignment wrapText="1"/>
      <protection locked="0"/>
    </xf>
    <xf numFmtId="1" fontId="7" fillId="0" borderId="6" xfId="3" applyNumberFormat="1" applyFont="1" applyBorder="1" applyAlignment="1" applyProtection="1">
      <alignment horizontal="center" wrapText="1"/>
      <protection locked="0"/>
    </xf>
    <xf numFmtId="1" fontId="7" fillId="0" borderId="9" xfId="3" applyNumberFormat="1" applyFont="1" applyBorder="1" applyAlignment="1" applyProtection="1">
      <alignment horizontal="center" wrapText="1"/>
      <protection locked="0"/>
    </xf>
    <xf numFmtId="1" fontId="7" fillId="0" borderId="10" xfId="3" applyNumberFormat="1" applyFont="1" applyBorder="1" applyAlignment="1" applyProtection="1">
      <alignment horizontal="center" wrapText="1"/>
      <protection locked="0"/>
    </xf>
    <xf numFmtId="1" fontId="7" fillId="0" borderId="6" xfId="3" applyNumberFormat="1" applyFont="1" applyBorder="1" applyAlignment="1" applyProtection="1">
      <alignment horizontal="center"/>
      <protection locked="0"/>
    </xf>
    <xf numFmtId="0" fontId="15" fillId="0" borderId="0" xfId="3" applyFont="1" applyAlignment="1" applyProtection="1">
      <alignment horizontal="center" wrapText="1"/>
    </xf>
    <xf numFmtId="0" fontId="15" fillId="0" borderId="6" xfId="3" applyFont="1" applyBorder="1" applyAlignment="1" applyProtection="1">
      <alignment horizontal="center" vertical="center" wrapText="1"/>
    </xf>
    <xf numFmtId="0" fontId="32" fillId="0" borderId="9" xfId="3" applyFont="1" applyBorder="1" applyAlignment="1">
      <alignment vertical="center"/>
    </xf>
    <xf numFmtId="0" fontId="32" fillId="0" borderId="10" xfId="3" applyFont="1" applyBorder="1" applyAlignment="1">
      <alignment vertical="center"/>
    </xf>
    <xf numFmtId="0" fontId="15" fillId="0" borderId="6" xfId="3" applyFont="1" applyBorder="1" applyAlignment="1" applyProtection="1">
      <alignment horizontal="center" vertical="center" wrapText="1"/>
      <protection locked="0"/>
    </xf>
    <xf numFmtId="0" fontId="15" fillId="0" borderId="9" xfId="3" applyFont="1" applyBorder="1" applyAlignment="1" applyProtection="1">
      <alignment horizontal="center" vertical="center" wrapText="1"/>
      <protection locked="0"/>
    </xf>
    <xf numFmtId="0" fontId="15" fillId="0" borderId="10" xfId="3" applyFont="1" applyBorder="1" applyAlignment="1" applyProtection="1">
      <alignment horizontal="center" vertical="center" wrapText="1"/>
      <protection locked="0"/>
    </xf>
    <xf numFmtId="0" fontId="32" fillId="0" borderId="2" xfId="3" applyFont="1" applyBorder="1" applyAlignment="1" applyProtection="1">
      <alignment horizontal="center" wrapText="1"/>
      <protection locked="0"/>
    </xf>
    <xf numFmtId="0" fontId="32" fillId="0" borderId="2" xfId="3" applyFont="1" applyBorder="1" applyAlignment="1">
      <alignment horizontal="center" wrapText="1"/>
    </xf>
    <xf numFmtId="0" fontId="32" fillId="0" borderId="9" xfId="3" applyFont="1" applyBorder="1" applyAlignment="1" applyProtection="1">
      <alignment horizontal="center"/>
      <protection locked="0"/>
    </xf>
    <xf numFmtId="49" fontId="7" fillId="0" borderId="2" xfId="3" applyNumberFormat="1" applyFont="1" applyBorder="1" applyAlignment="1" applyProtection="1">
      <alignment horizontal="center" vertical="center" wrapText="1"/>
    </xf>
    <xf numFmtId="0" fontId="15" fillId="0" borderId="7" xfId="3" applyFont="1" applyBorder="1" applyAlignment="1" applyProtection="1">
      <alignment horizontal="left" vertical="center" wrapText="1"/>
      <protection locked="0"/>
    </xf>
    <xf numFmtId="0" fontId="32" fillId="0" borderId="0" xfId="3" applyFont="1" applyAlignment="1">
      <alignment horizontal="left" vertical="top"/>
    </xf>
    <xf numFmtId="1" fontId="5" fillId="4" borderId="2" xfId="3" applyNumberFormat="1" applyFont="1" applyFill="1" applyBorder="1" applyAlignment="1" applyProtection="1">
      <alignment horizontal="center" wrapText="1"/>
    </xf>
    <xf numFmtId="0" fontId="5" fillId="0" borderId="0" xfId="3" applyFont="1" applyAlignment="1" applyProtection="1">
      <alignment horizontal="center" vertical="top" wrapText="1"/>
    </xf>
    <xf numFmtId="0" fontId="12" fillId="0" borderId="0" xfId="3" applyFont="1" applyBorder="1" applyAlignment="1" applyProtection="1">
      <alignment horizontal="left" vertical="center" wrapText="1"/>
    </xf>
    <xf numFmtId="0" fontId="12" fillId="0" borderId="0" xfId="3" applyFont="1" applyAlignment="1" applyProtection="1">
      <alignment horizontal="center" vertical="top" wrapText="1"/>
    </xf>
    <xf numFmtId="0" fontId="12" fillId="0" borderId="2" xfId="3" applyNumberFormat="1" applyFont="1" applyBorder="1" applyAlignment="1" applyProtection="1">
      <alignment horizontal="left" vertical="center" wrapText="1"/>
    </xf>
    <xf numFmtId="0" fontId="12" fillId="0" borderId="7" xfId="3" applyFont="1" applyBorder="1" applyAlignment="1" applyProtection="1">
      <alignment horizontal="left" vertical="center" wrapText="1"/>
    </xf>
    <xf numFmtId="49" fontId="7" fillId="0" borderId="7" xfId="3" applyNumberFormat="1" applyFont="1" applyBorder="1" applyAlignment="1" applyProtection="1">
      <alignment horizontal="center" wrapText="1"/>
    </xf>
    <xf numFmtId="165" fontId="12" fillId="0" borderId="7" xfId="3" applyNumberFormat="1" applyFont="1" applyFill="1" applyBorder="1" applyAlignment="1" applyProtection="1">
      <alignment wrapText="1"/>
    </xf>
    <xf numFmtId="1" fontId="12" fillId="2" borderId="2" xfId="3" applyNumberFormat="1" applyFont="1" applyFill="1" applyBorder="1" applyAlignment="1" applyProtection="1">
      <alignment wrapText="1"/>
    </xf>
    <xf numFmtId="0" fontId="5" fillId="0" borderId="2" xfId="3" applyFont="1" applyBorder="1" applyAlignment="1">
      <alignment horizontal="center" vertical="top" wrapText="1"/>
    </xf>
    <xf numFmtId="1" fontId="12" fillId="3" borderId="2" xfId="3" applyNumberFormat="1" applyFont="1" applyFill="1" applyBorder="1" applyAlignment="1" applyProtection="1">
      <alignment horizontal="right" wrapText="1"/>
    </xf>
    <xf numFmtId="1" fontId="12" fillId="0" borderId="2" xfId="3" applyNumberFormat="1" applyFont="1" applyBorder="1" applyAlignment="1" applyProtection="1">
      <alignment horizontal="right" wrapText="1"/>
      <protection locked="0"/>
    </xf>
    <xf numFmtId="0" fontId="12" fillId="0" borderId="2" xfId="3" applyFont="1" applyBorder="1" applyAlignment="1" applyProtection="1">
      <alignment horizontal="left" vertical="center"/>
    </xf>
    <xf numFmtId="49" fontId="12" fillId="2" borderId="2" xfId="3" applyNumberFormat="1" applyFont="1" applyFill="1" applyBorder="1" applyAlignment="1" applyProtection="1">
      <alignment horizontal="center" vertical="center" wrapText="1"/>
    </xf>
    <xf numFmtId="1" fontId="12" fillId="0" borderId="2" xfId="3" applyNumberFormat="1" applyFont="1" applyBorder="1" applyAlignment="1" applyProtection="1">
      <alignment horizontal="right" vertical="center" wrapText="1"/>
      <protection locked="0"/>
    </xf>
    <xf numFmtId="49" fontId="12" fillId="0" borderId="2" xfId="3" applyNumberFormat="1" applyFont="1" applyBorder="1" applyAlignment="1" applyProtection="1">
      <alignment horizontal="center" vertical="center" wrapText="1"/>
    </xf>
    <xf numFmtId="0" fontId="12" fillId="0" borderId="2" xfId="3" applyFont="1" applyBorder="1" applyAlignment="1" applyProtection="1">
      <alignment horizontal="center" vertical="center" wrapText="1"/>
    </xf>
    <xf numFmtId="0" fontId="12" fillId="0" borderId="2" xfId="3" applyFont="1" applyFill="1" applyBorder="1" applyAlignment="1" applyProtection="1">
      <alignment horizontal="right" vertical="center"/>
      <protection locked="0"/>
    </xf>
    <xf numFmtId="0" fontId="12" fillId="0" borderId="2" xfId="3" applyFont="1" applyFill="1" applyBorder="1" applyAlignment="1" applyProtection="1">
      <alignment horizontal="right" vertical="center" wrapText="1"/>
      <protection locked="0"/>
    </xf>
    <xf numFmtId="1" fontId="12" fillId="0" borderId="2" xfId="3" applyNumberFormat="1" applyFont="1" applyBorder="1" applyAlignment="1" applyProtection="1">
      <alignment horizontal="left" vertical="center" wrapText="1"/>
      <protection locked="0"/>
    </xf>
    <xf numFmtId="1" fontId="12" fillId="6" borderId="2" xfId="3" applyNumberFormat="1" applyFont="1" applyFill="1" applyBorder="1" applyAlignment="1" applyProtection="1">
      <alignment horizontal="center" vertical="center" wrapText="1"/>
    </xf>
    <xf numFmtId="1" fontId="12" fillId="0" borderId="2" xfId="3" applyNumberFormat="1" applyFont="1" applyBorder="1" applyAlignment="1" applyProtection="1">
      <alignment horizontal="center" vertical="center" wrapText="1"/>
      <protection locked="0"/>
    </xf>
    <xf numFmtId="0" fontId="5" fillId="0" borderId="2" xfId="3" applyFont="1" applyFill="1" applyBorder="1" applyAlignment="1" applyProtection="1">
      <alignment horizontal="left" vertical="center" wrapText="1"/>
    </xf>
    <xf numFmtId="0" fontId="12" fillId="0" borderId="2" xfId="3" applyFont="1" applyFill="1" applyBorder="1" applyAlignment="1" applyProtection="1">
      <alignment horizontal="center" vertical="center" wrapText="1"/>
    </xf>
    <xf numFmtId="1" fontId="12" fillId="0" borderId="2" xfId="3" applyNumberFormat="1" applyFont="1" applyFill="1" applyBorder="1" applyAlignment="1" applyProtection="1">
      <alignment horizontal="right" vertical="center" wrapText="1"/>
      <protection locked="0"/>
    </xf>
    <xf numFmtId="0" fontId="12" fillId="0" borderId="2" xfId="3" applyFont="1" applyFill="1" applyBorder="1" applyAlignment="1" applyProtection="1">
      <alignment horizontal="left" vertical="center" wrapText="1"/>
    </xf>
    <xf numFmtId="0" fontId="12" fillId="6" borderId="2" xfId="3" applyFont="1" applyFill="1" applyBorder="1" applyAlignment="1" applyProtection="1">
      <alignment horizontal="center" vertical="center" wrapText="1"/>
    </xf>
    <xf numFmtId="1" fontId="12" fillId="3" borderId="2" xfId="3" applyNumberFormat="1" applyFont="1" applyFill="1" applyBorder="1" applyAlignment="1" applyProtection="1">
      <alignment wrapText="1"/>
    </xf>
    <xf numFmtId="0" fontId="22" fillId="2" borderId="2" xfId="3" applyFont="1" applyFill="1" applyBorder="1" applyAlignment="1" applyProtection="1">
      <alignment horizontal="right" wrapText="1"/>
      <protection locked="0"/>
    </xf>
    <xf numFmtId="0" fontId="12" fillId="0" borderId="0" xfId="3" applyFont="1" applyProtection="1"/>
    <xf numFmtId="0" fontId="12" fillId="4" borderId="2" xfId="3" applyFont="1" applyFill="1" applyBorder="1" applyAlignment="1" applyProtection="1">
      <alignment wrapText="1"/>
    </xf>
    <xf numFmtId="1" fontId="12" fillId="4" borderId="2" xfId="3" applyNumberFormat="1" applyFont="1" applyFill="1" applyBorder="1" applyAlignment="1" applyProtection="1">
      <alignment wrapText="1"/>
    </xf>
    <xf numFmtId="0" fontId="12" fillId="4" borderId="2" xfId="3" applyFont="1" applyFill="1" applyBorder="1" applyProtection="1"/>
    <xf numFmtId="0" fontId="12" fillId="0" borderId="2" xfId="3" applyFont="1" applyBorder="1" applyProtection="1">
      <protection locked="0"/>
    </xf>
    <xf numFmtId="0" fontId="12" fillId="2" borderId="0" xfId="3" applyFont="1" applyFill="1" applyBorder="1" applyAlignment="1" applyProtection="1">
      <alignment horizontal="left" wrapText="1"/>
    </xf>
    <xf numFmtId="0" fontId="12" fillId="2" borderId="0" xfId="3" applyFont="1" applyFill="1" applyBorder="1" applyAlignment="1" applyProtection="1">
      <alignment horizontal="center" wrapText="1"/>
    </xf>
    <xf numFmtId="1" fontId="12" fillId="2" borderId="0" xfId="3" applyNumberFormat="1" applyFont="1" applyFill="1" applyBorder="1" applyAlignment="1" applyProtection="1">
      <alignment wrapText="1"/>
      <protection locked="0"/>
    </xf>
    <xf numFmtId="3" fontId="12" fillId="3" borderId="2" xfId="3" applyNumberFormat="1" applyFont="1" applyFill="1" applyBorder="1" applyAlignment="1" applyProtection="1">
      <alignment wrapText="1"/>
    </xf>
    <xf numFmtId="3" fontId="12" fillId="0" borderId="2" xfId="3" applyNumberFormat="1" applyFont="1" applyBorder="1" applyAlignment="1" applyProtection="1">
      <alignment wrapText="1"/>
      <protection locked="0"/>
    </xf>
    <xf numFmtId="0" fontId="7" fillId="0" borderId="9" xfId="3" applyFont="1" applyBorder="1" applyAlignment="1" applyProtection="1">
      <alignment wrapText="1"/>
    </xf>
    <xf numFmtId="1" fontId="12" fillId="0" borderId="4" xfId="3" applyNumberFormat="1" applyFont="1" applyBorder="1" applyAlignment="1" applyProtection="1">
      <alignment wrapText="1"/>
      <protection locked="0"/>
    </xf>
    <xf numFmtId="1" fontId="7" fillId="4" borderId="2" xfId="3" applyNumberFormat="1" applyFont="1" applyFill="1" applyBorder="1" applyAlignment="1" applyProtection="1">
      <alignment wrapText="1"/>
      <protection locked="0"/>
    </xf>
    <xf numFmtId="0" fontId="12" fillId="0" borderId="0" xfId="3" applyFont="1" applyBorder="1" applyAlignment="1" applyProtection="1">
      <alignment wrapText="1"/>
    </xf>
    <xf numFmtId="165" fontId="12" fillId="3" borderId="2" xfId="3" applyNumberFormat="1" applyFont="1" applyFill="1" applyBorder="1" applyAlignment="1" applyProtection="1">
      <alignment wrapText="1"/>
    </xf>
    <xf numFmtId="165" fontId="7" fillId="0" borderId="2" xfId="3" applyNumberFormat="1" applyFont="1" applyBorder="1" applyAlignment="1" applyProtection="1">
      <alignment wrapText="1"/>
      <protection locked="0"/>
    </xf>
    <xf numFmtId="0" fontId="3" fillId="0" borderId="0" xfId="3" applyFont="1" applyAlignment="1"/>
    <xf numFmtId="0" fontId="3" fillId="0" borderId="0" xfId="3" applyFont="1" applyBorder="1" applyAlignment="1" applyProtection="1"/>
    <xf numFmtId="0" fontId="3" fillId="0" borderId="0" xfId="3" applyFont="1" applyBorder="1" applyAlignment="1"/>
    <xf numFmtId="0" fontId="3" fillId="0" borderId="0" xfId="3" applyFont="1" applyFill="1" applyBorder="1" applyAlignment="1" applyProtection="1"/>
    <xf numFmtId="1" fontId="3" fillId="0" borderId="0" xfId="3" applyNumberFormat="1" applyFont="1" applyProtection="1"/>
    <xf numFmtId="0" fontId="3" fillId="0" borderId="0" xfId="3" applyFont="1" applyBorder="1" applyAlignment="1" applyProtection="1">
      <alignment vertical="center" wrapText="1"/>
    </xf>
    <xf numFmtId="0" fontId="3" fillId="0" borderId="0" xfId="3" applyFont="1" applyAlignment="1">
      <alignment vertical="center"/>
    </xf>
    <xf numFmtId="0" fontId="3" fillId="0" borderId="0" xfId="3" applyFont="1" applyAlignment="1" applyProtection="1">
      <alignment vertical="center"/>
    </xf>
    <xf numFmtId="0" fontId="3" fillId="0" borderId="0" xfId="3" applyFont="1" applyAlignment="1">
      <alignment vertical="top" wrapText="1"/>
    </xf>
    <xf numFmtId="0" fontId="3" fillId="0" borderId="0" xfId="3" applyFont="1" applyBorder="1" applyAlignment="1">
      <alignment vertical="top" wrapText="1"/>
    </xf>
    <xf numFmtId="0" fontId="3" fillId="0" borderId="5" xfId="3" applyFont="1" applyBorder="1" applyAlignment="1" applyProtection="1">
      <alignment wrapText="1"/>
    </xf>
    <xf numFmtId="0" fontId="3" fillId="0" borderId="0" xfId="3" applyFont="1" applyBorder="1" applyAlignment="1" applyProtection="1">
      <alignment wrapText="1"/>
    </xf>
    <xf numFmtId="0" fontId="3" fillId="2" borderId="0" xfId="3" applyFont="1" applyFill="1" applyBorder="1" applyAlignment="1" applyProtection="1">
      <alignment wrapText="1"/>
    </xf>
    <xf numFmtId="0" fontId="3" fillId="0" borderId="0" xfId="3" applyFont="1" applyAlignment="1" applyProtection="1">
      <alignment wrapText="1"/>
    </xf>
    <xf numFmtId="0" fontId="2" fillId="0" borderId="0" xfId="3" applyFont="1" applyAlignment="1"/>
    <xf numFmtId="0" fontId="2" fillId="0" borderId="0" xfId="3" applyFont="1" applyBorder="1" applyAlignment="1" applyProtection="1"/>
    <xf numFmtId="0" fontId="2" fillId="0" borderId="0" xfId="3" applyFont="1" applyBorder="1" applyAlignment="1"/>
    <xf numFmtId="0" fontId="2" fillId="0" borderId="0" xfId="3" applyFont="1" applyFill="1" applyBorder="1" applyAlignment="1" applyProtection="1"/>
    <xf numFmtId="1" fontId="2" fillId="0" borderId="0" xfId="3" applyNumberFormat="1" applyFont="1" applyProtection="1"/>
    <xf numFmtId="0" fontId="2" fillId="0" borderId="0" xfId="3" applyFont="1" applyBorder="1" applyAlignment="1" applyProtection="1">
      <alignment vertical="center" wrapText="1"/>
    </xf>
    <xf numFmtId="0" fontId="2" fillId="0" borderId="0" xfId="3" applyFont="1" applyAlignment="1">
      <alignment vertical="center"/>
    </xf>
    <xf numFmtId="0" fontId="2" fillId="0" borderId="0" xfId="3" applyFont="1" applyAlignment="1" applyProtection="1">
      <alignment vertical="center"/>
    </xf>
    <xf numFmtId="0" fontId="2" fillId="0" borderId="0" xfId="3" applyFont="1" applyAlignment="1">
      <alignment vertical="top" wrapText="1"/>
    </xf>
    <xf numFmtId="0" fontId="2" fillId="0" borderId="0" xfId="3" applyFont="1" applyBorder="1" applyAlignment="1">
      <alignment vertical="top" wrapText="1"/>
    </xf>
    <xf numFmtId="0" fontId="2" fillId="0" borderId="5" xfId="3" applyFont="1" applyBorder="1" applyAlignment="1" applyProtection="1">
      <alignment wrapText="1"/>
    </xf>
    <xf numFmtId="0" fontId="2" fillId="0" borderId="0" xfId="3" applyFont="1" applyBorder="1" applyAlignment="1" applyProtection="1">
      <alignment wrapText="1"/>
    </xf>
    <xf numFmtId="0" fontId="2" fillId="2" borderId="0" xfId="3" applyFont="1" applyFill="1" applyBorder="1" applyAlignment="1" applyProtection="1">
      <alignment wrapText="1"/>
    </xf>
    <xf numFmtId="0" fontId="2" fillId="0" borderId="0" xfId="3" applyFont="1" applyAlignment="1" applyProtection="1">
      <alignment wrapText="1"/>
    </xf>
    <xf numFmtId="0" fontId="67" fillId="0" borderId="7" xfId="1" applyBorder="1" applyAlignment="1" applyProtection="1"/>
    <xf numFmtId="14" fontId="7" fillId="0" borderId="7" xfId="3" applyNumberFormat="1" applyFont="1" applyBorder="1" applyProtection="1"/>
    <xf numFmtId="1" fontId="7" fillId="3" borderId="2" xfId="3" applyNumberFormat="1" applyFont="1" applyFill="1" applyBorder="1" applyAlignment="1" applyProtection="1">
      <alignment wrapText="1"/>
    </xf>
    <xf numFmtId="0" fontId="30" fillId="0" borderId="0" xfId="0" applyFont="1"/>
    <xf numFmtId="0" fontId="67" fillId="0" borderId="0" xfId="1" applyAlignment="1" applyProtection="1"/>
    <xf numFmtId="0" fontId="7" fillId="2" borderId="2" xfId="3" applyFont="1" applyFill="1" applyBorder="1" applyAlignment="1" applyProtection="1">
      <alignment vertical="top" wrapText="1"/>
    </xf>
    <xf numFmtId="0" fontId="7" fillId="0" borderId="2" xfId="3" applyFont="1" applyBorder="1" applyAlignment="1" applyProtection="1">
      <alignment horizontal="left" wrapText="1"/>
    </xf>
    <xf numFmtId="1" fontId="7" fillId="0" borderId="2" xfId="3" applyNumberFormat="1" applyFont="1" applyFill="1" applyBorder="1" applyAlignment="1" applyProtection="1">
      <alignment wrapText="1"/>
      <protection locked="0"/>
    </xf>
    <xf numFmtId="0" fontId="7" fillId="0" borderId="2" xfId="3" applyFont="1" applyBorder="1" applyAlignment="1" applyProtection="1">
      <alignment horizontal="left" vertical="top" wrapText="1"/>
    </xf>
    <xf numFmtId="0" fontId="7" fillId="2" borderId="2" xfId="3" applyFont="1" applyFill="1" applyBorder="1" applyAlignment="1" applyProtection="1">
      <alignment wrapText="1"/>
    </xf>
    <xf numFmtId="1" fontId="7" fillId="2" borderId="2" xfId="3" applyNumberFormat="1" applyFont="1" applyFill="1" applyBorder="1" applyAlignment="1" applyProtection="1">
      <alignment wrapText="1"/>
    </xf>
    <xf numFmtId="1" fontId="15" fillId="0" borderId="2" xfId="3" applyNumberFormat="1" applyFont="1" applyBorder="1" applyAlignment="1" applyProtection="1">
      <alignment horizontal="center" vertical="center" wrapText="1"/>
    </xf>
    <xf numFmtId="0" fontId="15" fillId="0" borderId="2" xfId="3" applyFont="1" applyBorder="1" applyAlignment="1">
      <alignment horizontal="center" vertical="top" wrapText="1"/>
    </xf>
    <xf numFmtId="0" fontId="15" fillId="0" borderId="4" xfId="3" applyFont="1" applyBorder="1" applyAlignment="1" applyProtection="1">
      <alignment horizontal="center" vertical="center" wrapText="1"/>
    </xf>
    <xf numFmtId="0" fontId="7" fillId="0" borderId="2" xfId="3" applyFont="1" applyBorder="1" applyAlignment="1" applyProtection="1">
      <alignment horizontal="left" vertical="center" wrapText="1"/>
    </xf>
    <xf numFmtId="1" fontId="7" fillId="3" borderId="2" xfId="3" applyNumberFormat="1" applyFont="1" applyFill="1" applyBorder="1" applyAlignment="1" applyProtection="1">
      <alignment horizontal="right" vertical="center" wrapText="1"/>
    </xf>
    <xf numFmtId="0" fontId="15" fillId="0" borderId="2" xfId="3" applyFont="1" applyBorder="1" applyAlignment="1" applyProtection="1">
      <alignment vertical="center" wrapText="1"/>
    </xf>
    <xf numFmtId="1" fontId="7" fillId="3" borderId="2" xfId="3" applyNumberFormat="1" applyFont="1" applyFill="1" applyBorder="1" applyAlignment="1" applyProtection="1">
      <alignment horizontal="right" wrapText="1"/>
    </xf>
    <xf numFmtId="0" fontId="7" fillId="0" borderId="2" xfId="3" applyFont="1" applyBorder="1" applyAlignment="1" applyProtection="1">
      <alignment vertical="center" wrapText="1"/>
    </xf>
    <xf numFmtId="1" fontId="7" fillId="0" borderId="2" xfId="3" applyNumberFormat="1" applyFont="1" applyBorder="1" applyAlignment="1" applyProtection="1">
      <alignment horizontal="right" wrapText="1"/>
      <protection locked="0"/>
    </xf>
    <xf numFmtId="0" fontId="7" fillId="0" borderId="2" xfId="3" applyFont="1" applyBorder="1" applyAlignment="1" applyProtection="1">
      <alignment vertical="center"/>
    </xf>
    <xf numFmtId="0" fontId="7" fillId="0" borderId="2" xfId="3" applyFont="1" applyBorder="1" applyAlignment="1" applyProtection="1"/>
    <xf numFmtId="0" fontId="7" fillId="0" borderId="2" xfId="3" applyFont="1" applyBorder="1" applyAlignment="1" applyProtection="1">
      <alignment horizontal="center" wrapText="1"/>
    </xf>
    <xf numFmtId="0" fontId="15" fillId="0" borderId="2" xfId="3" applyFont="1" applyBorder="1" applyAlignment="1" applyProtection="1">
      <alignment horizontal="left" vertical="center" wrapText="1"/>
    </xf>
    <xf numFmtId="0" fontId="15" fillId="0" borderId="2" xfId="3" applyFont="1" applyBorder="1" applyAlignment="1" applyProtection="1">
      <alignment wrapText="1"/>
    </xf>
    <xf numFmtId="0" fontId="7" fillId="0" borderId="2" xfId="3" applyFont="1" applyFill="1" applyBorder="1" applyAlignment="1" applyProtection="1">
      <alignment horizontal="right"/>
      <protection locked="0"/>
    </xf>
    <xf numFmtId="0" fontId="7" fillId="0" borderId="2" xfId="3" applyFont="1" applyFill="1" applyBorder="1" applyAlignment="1" applyProtection="1">
      <alignment horizontal="right" wrapText="1"/>
      <protection locked="0"/>
    </xf>
    <xf numFmtId="1" fontId="7" fillId="4" borderId="2" xfId="3" applyNumberFormat="1" applyFont="1" applyFill="1" applyBorder="1" applyAlignment="1" applyProtection="1">
      <alignment horizontal="center" wrapText="1"/>
    </xf>
    <xf numFmtId="0" fontId="15" fillId="0" borderId="2" xfId="3" applyFont="1" applyFill="1" applyBorder="1" applyAlignment="1" applyProtection="1">
      <alignment wrapText="1"/>
    </xf>
    <xf numFmtId="0" fontId="7" fillId="0" borderId="2" xfId="3" applyFont="1" applyFill="1" applyBorder="1" applyAlignment="1" applyProtection="1">
      <alignment horizontal="center" wrapText="1"/>
    </xf>
    <xf numFmtId="1" fontId="7" fillId="0" borderId="2" xfId="3" applyNumberFormat="1" applyFont="1" applyFill="1" applyBorder="1" applyAlignment="1" applyProtection="1">
      <alignment horizontal="right" wrapText="1"/>
      <protection locked="0"/>
    </xf>
    <xf numFmtId="0" fontId="7" fillId="0" borderId="2" xfId="3" applyFont="1" applyFill="1" applyBorder="1" applyAlignment="1" applyProtection="1">
      <alignment horizontal="left" wrapText="1"/>
    </xf>
    <xf numFmtId="0" fontId="7" fillId="0" borderId="2" xfId="3" applyFont="1" applyFill="1" applyBorder="1" applyAlignment="1" applyProtection="1">
      <alignment wrapText="1"/>
    </xf>
    <xf numFmtId="0" fontId="7" fillId="4" borderId="2" xfId="3" applyFont="1" applyFill="1" applyBorder="1" applyAlignment="1" applyProtection="1">
      <alignment horizontal="center" wrapText="1"/>
    </xf>
    <xf numFmtId="0" fontId="7" fillId="0" borderId="2" xfId="3" applyFont="1" applyBorder="1" applyAlignment="1" applyProtection="1">
      <alignment horizontal="left" wrapText="1" indent="1"/>
    </xf>
    <xf numFmtId="0" fontId="7" fillId="0" borderId="2" xfId="3" applyFont="1" applyBorder="1" applyAlignment="1" applyProtection="1">
      <alignment horizontal="left" vertical="center" wrapText="1" indent="1"/>
    </xf>
    <xf numFmtId="0" fontId="7" fillId="0" borderId="2" xfId="3" applyFont="1" applyBorder="1" applyAlignment="1" applyProtection="1">
      <alignment horizontal="left" wrapText="1" indent="2"/>
    </xf>
    <xf numFmtId="0" fontId="51" fillId="2" borderId="2" xfId="3" applyFont="1" applyFill="1" applyBorder="1" applyAlignment="1" applyProtection="1">
      <alignment horizontal="right" wrapText="1"/>
      <protection locked="0"/>
    </xf>
    <xf numFmtId="0" fontId="7" fillId="4" borderId="2" xfId="3" applyFont="1" applyFill="1" applyBorder="1" applyAlignment="1" applyProtection="1">
      <alignment horizontal="left" wrapText="1" indent="1"/>
    </xf>
    <xf numFmtId="0" fontId="7" fillId="2" borderId="2" xfId="3" applyFont="1" applyFill="1" applyBorder="1" applyAlignment="1" applyProtection="1">
      <alignment horizontal="center" wrapText="1"/>
    </xf>
    <xf numFmtId="1" fontId="7" fillId="7" borderId="2" xfId="3" applyNumberFormat="1" applyFont="1" applyFill="1" applyBorder="1" applyAlignment="1" applyProtection="1">
      <alignment wrapText="1"/>
    </xf>
    <xf numFmtId="0" fontId="7" fillId="0" borderId="2" xfId="3" applyFont="1" applyBorder="1" applyAlignment="1" applyProtection="1">
      <alignment horizontal="left" indent="1"/>
    </xf>
    <xf numFmtId="0" fontId="7" fillId="2" borderId="2" xfId="3" applyFont="1" applyFill="1" applyBorder="1" applyAlignment="1" applyProtection="1">
      <alignment horizontal="center"/>
    </xf>
    <xf numFmtId="0" fontId="7" fillId="4" borderId="2" xfId="3" applyFont="1" applyFill="1" applyBorder="1" applyAlignment="1" applyProtection="1">
      <alignment wrapText="1"/>
    </xf>
    <xf numFmtId="0" fontId="7" fillId="0" borderId="4" xfId="3" applyFont="1" applyBorder="1" applyAlignment="1" applyProtection="1">
      <alignment horizontal="left" wrapText="1" indent="2"/>
    </xf>
    <xf numFmtId="1" fontId="7" fillId="0" borderId="8" xfId="3" applyNumberFormat="1" applyFont="1" applyFill="1" applyBorder="1" applyAlignment="1" applyProtection="1">
      <alignment horizontal="center" wrapText="1"/>
    </xf>
    <xf numFmtId="0" fontId="7" fillId="0" borderId="0" xfId="3" applyFont="1" applyFill="1" applyBorder="1" applyAlignment="1" applyProtection="1">
      <alignment vertical="top" wrapText="1"/>
    </xf>
    <xf numFmtId="0" fontId="2" fillId="0" borderId="0" xfId="3" applyFont="1" applyFill="1" applyBorder="1" applyAlignment="1">
      <alignment vertical="top" wrapText="1"/>
    </xf>
    <xf numFmtId="0" fontId="7" fillId="0" borderId="0" xfId="3" applyFont="1" applyFill="1" applyBorder="1" applyAlignment="1" applyProtection="1">
      <alignment wrapText="1"/>
      <protection locked="0"/>
    </xf>
    <xf numFmtId="49" fontId="7" fillId="4" borderId="2" xfId="3" applyNumberFormat="1" applyFont="1" applyFill="1" applyBorder="1" applyAlignment="1" applyProtection="1">
      <alignment horizontal="center" wrapText="1"/>
    </xf>
    <xf numFmtId="1" fontId="7" fillId="4" borderId="2" xfId="3" applyNumberFormat="1" applyFont="1" applyFill="1" applyBorder="1" applyAlignment="1" applyProtection="1">
      <alignment wrapText="1"/>
    </xf>
    <xf numFmtId="0" fontId="7" fillId="4" borderId="2" xfId="3" applyFont="1" applyFill="1" applyBorder="1" applyProtection="1"/>
    <xf numFmtId="0" fontId="7" fillId="0" borderId="2" xfId="3" applyFont="1" applyBorder="1" applyProtection="1">
      <protection locked="0"/>
    </xf>
    <xf numFmtId="0" fontId="7" fillId="2" borderId="2" xfId="3" applyFont="1" applyFill="1" applyBorder="1" applyAlignment="1" applyProtection="1">
      <alignment horizontal="left" wrapText="1" indent="1"/>
    </xf>
    <xf numFmtId="1" fontId="7" fillId="4" borderId="4" xfId="3" applyNumberFormat="1" applyFont="1" applyFill="1" applyBorder="1" applyAlignment="1" applyProtection="1">
      <alignment horizontal="center" wrapText="1"/>
    </xf>
    <xf numFmtId="0" fontId="7" fillId="2" borderId="6" xfId="3" applyFont="1" applyFill="1" applyBorder="1" applyAlignment="1" applyProtection="1">
      <alignment horizontal="center" wrapText="1"/>
    </xf>
    <xf numFmtId="0" fontId="7" fillId="0" borderId="4" xfId="3" applyFont="1" applyBorder="1" applyAlignment="1" applyProtection="1">
      <alignment horizontal="center" vertical="center" wrapText="1"/>
    </xf>
    <xf numFmtId="0" fontId="7" fillId="2" borderId="4" xfId="3" applyFont="1" applyFill="1" applyBorder="1" applyAlignment="1" applyProtection="1">
      <alignment horizontal="center" wrapText="1"/>
    </xf>
    <xf numFmtId="0" fontId="7" fillId="0" borderId="6" xfId="3" applyFont="1" applyBorder="1" applyAlignment="1" applyProtection="1">
      <alignment wrapText="1"/>
    </xf>
    <xf numFmtId="49" fontId="7" fillId="0" borderId="4" xfId="3" applyNumberFormat="1" applyFont="1" applyBorder="1" applyAlignment="1" applyProtection="1">
      <alignment horizontal="center" vertical="center" wrapText="1"/>
    </xf>
    <xf numFmtId="1" fontId="7" fillId="0" borderId="4" xfId="3" applyNumberFormat="1" applyFont="1" applyBorder="1" applyAlignment="1" applyProtection="1">
      <alignment wrapText="1"/>
      <protection locked="0"/>
    </xf>
    <xf numFmtId="0" fontId="7" fillId="2" borderId="6" xfId="3" applyFont="1" applyFill="1" applyBorder="1" applyAlignment="1" applyProtection="1">
      <alignment wrapText="1"/>
    </xf>
    <xf numFmtId="0" fontId="7" fillId="0" borderId="4" xfId="3" applyFont="1" applyBorder="1" applyAlignment="1" applyProtection="1">
      <alignment wrapText="1"/>
    </xf>
    <xf numFmtId="0" fontId="7" fillId="0" borderId="7" xfId="3" applyFont="1" applyBorder="1" applyAlignment="1" applyProtection="1">
      <alignment wrapText="1"/>
    </xf>
    <xf numFmtId="0" fontId="52" fillId="0" borderId="0" xfId="0" applyFont="1"/>
    <xf numFmtId="0" fontId="50" fillId="0" borderId="7" xfId="1" applyFont="1" applyBorder="1" applyAlignment="1" applyProtection="1"/>
    <xf numFmtId="49" fontId="7" fillId="0" borderId="7" xfId="3" applyNumberFormat="1" applyFont="1" applyBorder="1" applyProtection="1"/>
    <xf numFmtId="1" fontId="22" fillId="3" borderId="2" xfId="3" applyNumberFormat="1" applyFont="1" applyFill="1" applyBorder="1" applyAlignment="1" applyProtection="1">
      <alignment wrapText="1"/>
    </xf>
    <xf numFmtId="0" fontId="22" fillId="4" borderId="2" xfId="3" applyFont="1" applyFill="1" applyBorder="1" applyAlignment="1" applyProtection="1">
      <alignment wrapText="1"/>
    </xf>
    <xf numFmtId="1" fontId="22" fillId="0" borderId="2" xfId="3" applyNumberFormat="1" applyFont="1" applyBorder="1" applyAlignment="1" applyProtection="1">
      <alignment wrapText="1"/>
      <protection locked="0"/>
    </xf>
    <xf numFmtId="0" fontId="53" fillId="0" borderId="0" xfId="0" applyFont="1"/>
    <xf numFmtId="0" fontId="54" fillId="0" borderId="0" xfId="0" applyFont="1"/>
    <xf numFmtId="0" fontId="7" fillId="0" borderId="0" xfId="3" applyFont="1" applyAlignment="1" applyProtection="1">
      <alignment horizontal="center" vertical="top"/>
    </xf>
    <xf numFmtId="0" fontId="49" fillId="0" borderId="0" xfId="0" applyFont="1"/>
    <xf numFmtId="0" fontId="7" fillId="0" borderId="0" xfId="3" applyFont="1" applyAlignment="1" applyProtection="1">
      <alignment vertical="top"/>
    </xf>
    <xf numFmtId="1" fontId="55" fillId="0" borderId="2" xfId="3" applyNumberFormat="1" applyFont="1" applyBorder="1" applyAlignment="1" applyProtection="1">
      <alignment horizontal="right" vertical="center" wrapText="1"/>
      <protection locked="0"/>
    </xf>
    <xf numFmtId="0" fontId="55" fillId="4" borderId="2" xfId="3" applyFont="1" applyFill="1" applyBorder="1" applyAlignment="1" applyProtection="1">
      <alignment horizontal="center" wrapText="1"/>
    </xf>
    <xf numFmtId="1" fontId="55" fillId="5" borderId="2" xfId="3" applyNumberFormat="1" applyFont="1" applyFill="1" applyBorder="1" applyAlignment="1" applyProtection="1">
      <alignment wrapText="1"/>
    </xf>
    <xf numFmtId="0" fontId="55" fillId="0" borderId="2" xfId="3" applyFont="1" applyFill="1" applyBorder="1" applyAlignment="1" applyProtection="1">
      <alignment horizontal="right" vertical="center"/>
      <protection locked="0"/>
    </xf>
    <xf numFmtId="0" fontId="55" fillId="0" borderId="2" xfId="3" applyFont="1" applyFill="1" applyBorder="1" applyAlignment="1" applyProtection="1">
      <alignment horizontal="right" vertical="center" wrapText="1"/>
      <protection locked="0"/>
    </xf>
    <xf numFmtId="0" fontId="2" fillId="0" borderId="0" xfId="4" applyFont="1" applyAlignment="1">
      <alignment vertical="center"/>
    </xf>
    <xf numFmtId="0" fontId="7" fillId="0" borderId="0" xfId="4" applyFont="1" applyProtection="1"/>
    <xf numFmtId="0" fontId="2" fillId="0" borderId="0" xfId="4" applyFont="1" applyBorder="1" applyAlignment="1"/>
    <xf numFmtId="0" fontId="15" fillId="0" borderId="1" xfId="4" applyFont="1" applyBorder="1" applyAlignment="1" applyProtection="1">
      <alignment horizontal="center" vertical="center" wrapText="1"/>
    </xf>
    <xf numFmtId="0" fontId="15" fillId="0" borderId="0" xfId="4" applyFont="1" applyBorder="1" applyAlignment="1" applyProtection="1">
      <alignment vertical="center" wrapText="1"/>
      <protection locked="0"/>
    </xf>
    <xf numFmtId="0" fontId="9" fillId="0" borderId="0" xfId="4" applyFont="1" applyProtection="1"/>
    <xf numFmtId="49" fontId="7" fillId="0" borderId="2" xfId="4" applyNumberFormat="1" applyFont="1" applyBorder="1" applyAlignment="1" applyProtection="1">
      <alignment horizontal="center" wrapText="1"/>
    </xf>
    <xf numFmtId="0" fontId="7" fillId="0" borderId="0" xfId="4" applyFont="1" applyBorder="1" applyAlignment="1" applyProtection="1">
      <alignment wrapText="1"/>
      <protection locked="0"/>
    </xf>
    <xf numFmtId="0" fontId="9" fillId="0" borderId="0" xfId="4" applyFont="1" applyAlignment="1" applyProtection="1">
      <alignment horizontal="center" vertical="center"/>
    </xf>
    <xf numFmtId="0" fontId="58" fillId="0" borderId="0" xfId="0" applyFont="1"/>
    <xf numFmtId="0" fontId="9" fillId="0" borderId="7" xfId="3" applyFont="1" applyBorder="1" applyProtection="1"/>
    <xf numFmtId="0" fontId="12" fillId="2" borderId="0" xfId="3" applyFont="1" applyFill="1" applyBorder="1" applyAlignment="1" applyProtection="1">
      <alignment wrapText="1"/>
    </xf>
    <xf numFmtId="49" fontId="12" fillId="2" borderId="0" xfId="3" applyNumberFormat="1" applyFont="1" applyFill="1" applyBorder="1" applyAlignment="1" applyProtection="1">
      <alignment horizontal="center" wrapText="1"/>
    </xf>
    <xf numFmtId="1" fontId="12" fillId="2" borderId="0" xfId="3" applyNumberFormat="1" applyFont="1" applyFill="1" applyBorder="1" applyAlignment="1" applyProtection="1">
      <alignment wrapText="1"/>
    </xf>
    <xf numFmtId="0" fontId="12" fillId="0" borderId="0" xfId="3" applyFont="1" applyBorder="1" applyAlignment="1" applyProtection="1">
      <alignment horizontal="left" vertical="center" wrapText="1" indent="1"/>
    </xf>
    <xf numFmtId="0" fontId="12" fillId="0" borderId="0" xfId="3" applyFont="1" applyBorder="1" applyAlignment="1" applyProtection="1">
      <alignment horizontal="center" vertical="center" wrapText="1"/>
    </xf>
    <xf numFmtId="1" fontId="12" fillId="0" borderId="0" xfId="3" applyNumberFormat="1" applyFont="1" applyBorder="1" applyAlignment="1" applyProtection="1">
      <alignment horizontal="right" vertical="center" wrapText="1"/>
      <protection locked="0"/>
    </xf>
    <xf numFmtId="1" fontId="12" fillId="2" borderId="0" xfId="3" applyNumberFormat="1" applyFont="1" applyFill="1" applyBorder="1" applyAlignment="1" applyProtection="1">
      <alignment horizontal="center" vertical="center" wrapText="1"/>
    </xf>
    <xf numFmtId="1" fontId="12" fillId="2" borderId="0" xfId="3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3" applyFont="1" applyBorder="1" applyAlignment="1" applyProtection="1">
      <alignment horizontal="left" indent="1"/>
    </xf>
    <xf numFmtId="0" fontId="12" fillId="0" borderId="0" xfId="3" applyFont="1" applyBorder="1" applyAlignment="1" applyProtection="1">
      <alignment horizontal="center"/>
    </xf>
    <xf numFmtId="1" fontId="7" fillId="0" borderId="0" xfId="3" applyNumberFormat="1" applyFont="1" applyFill="1" applyBorder="1" applyAlignment="1" applyProtection="1">
      <alignment wrapText="1"/>
      <protection locked="0"/>
    </xf>
    <xf numFmtId="0" fontId="1" fillId="0" borderId="0" xfId="3" applyFont="1" applyAlignment="1"/>
    <xf numFmtId="0" fontId="1" fillId="0" borderId="0" xfId="3" applyFont="1" applyBorder="1" applyAlignment="1" applyProtection="1"/>
    <xf numFmtId="0" fontId="1" fillId="0" borderId="0" xfId="3" applyFont="1" applyBorder="1" applyAlignment="1"/>
    <xf numFmtId="1" fontId="12" fillId="2" borderId="2" xfId="3" applyNumberFormat="1" applyFont="1" applyFill="1" applyBorder="1" applyAlignment="1" applyProtection="1">
      <alignment horizontal="right" wrapText="1"/>
      <protection locked="0"/>
    </xf>
    <xf numFmtId="0" fontId="1" fillId="0" borderId="0" xfId="3" applyFont="1" applyFill="1" applyBorder="1" applyAlignment="1" applyProtection="1"/>
    <xf numFmtId="1" fontId="12" fillId="2" borderId="2" xfId="3" applyNumberFormat="1" applyFont="1" applyFill="1" applyBorder="1" applyAlignment="1" applyProtection="1">
      <alignment horizontal="right" vertical="center" wrapText="1"/>
      <protection locked="0"/>
    </xf>
    <xf numFmtId="1" fontId="1" fillId="0" borderId="0" xfId="3" applyNumberFormat="1" applyFont="1" applyProtection="1"/>
    <xf numFmtId="0" fontId="12" fillId="2" borderId="2" xfId="3" applyFont="1" applyFill="1" applyBorder="1" applyAlignment="1" applyProtection="1">
      <alignment horizontal="right" vertical="center"/>
      <protection locked="0"/>
    </xf>
    <xf numFmtId="1" fontId="12" fillId="2" borderId="2" xfId="3" applyNumberFormat="1" applyFont="1" applyFill="1" applyBorder="1" applyAlignment="1" applyProtection="1">
      <alignment horizontal="left" vertical="center" wrapText="1"/>
      <protection locked="0"/>
    </xf>
    <xf numFmtId="1" fontId="12" fillId="2" borderId="2" xfId="3" applyNumberFormat="1" applyFont="1" applyFill="1" applyBorder="1" applyAlignment="1" applyProtection="1">
      <alignment horizontal="center" vertical="center" wrapText="1"/>
    </xf>
    <xf numFmtId="1" fontId="12" fillId="2" borderId="2" xfId="3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3" applyFont="1" applyBorder="1" applyAlignment="1" applyProtection="1">
      <alignment vertical="center" wrapText="1"/>
    </xf>
    <xf numFmtId="0" fontId="1" fillId="0" borderId="0" xfId="3" applyFont="1" applyAlignment="1">
      <alignment vertical="center"/>
    </xf>
    <xf numFmtId="0" fontId="1" fillId="0" borderId="0" xfId="3" applyFont="1" applyAlignment="1" applyProtection="1">
      <alignment vertical="center"/>
    </xf>
    <xf numFmtId="0" fontId="1" fillId="0" borderId="0" xfId="3" applyFont="1" applyAlignment="1">
      <alignment vertical="top" wrapText="1"/>
    </xf>
    <xf numFmtId="1" fontId="7" fillId="2" borderId="0" xfId="3" applyNumberFormat="1" applyFont="1" applyFill="1" applyBorder="1" applyAlignment="1" applyProtection="1">
      <alignment horizontal="right" wrapText="1"/>
    </xf>
    <xf numFmtId="0" fontId="7" fillId="2" borderId="0" xfId="3" applyFont="1" applyFill="1" applyBorder="1" applyAlignment="1" applyProtection="1">
      <alignment wrapText="1"/>
    </xf>
    <xf numFmtId="0" fontId="7" fillId="2" borderId="0" xfId="3" applyFont="1" applyFill="1" applyBorder="1" applyProtection="1"/>
    <xf numFmtId="0" fontId="12" fillId="2" borderId="2" xfId="3" applyFont="1" applyFill="1" applyBorder="1" applyAlignment="1" applyProtection="1">
      <alignment horizontal="left" wrapText="1" indent="2"/>
    </xf>
    <xf numFmtId="0" fontId="1" fillId="0" borderId="0" xfId="3" applyFont="1" applyBorder="1" applyAlignment="1">
      <alignment vertical="top" wrapText="1"/>
    </xf>
    <xf numFmtId="0" fontId="7" fillId="2" borderId="0" xfId="3" applyFont="1" applyFill="1" applyProtection="1"/>
    <xf numFmtId="0" fontId="1" fillId="0" borderId="5" xfId="3" applyFont="1" applyBorder="1" applyAlignment="1" applyProtection="1">
      <alignment wrapText="1"/>
    </xf>
    <xf numFmtId="0" fontId="1" fillId="0" borderId="0" xfId="3" applyFont="1" applyBorder="1" applyAlignment="1" applyProtection="1">
      <alignment wrapText="1"/>
    </xf>
    <xf numFmtId="0" fontId="1" fillId="2" borderId="0" xfId="3" applyFont="1" applyFill="1" applyBorder="1" applyAlignment="1" applyProtection="1">
      <alignment wrapText="1"/>
    </xf>
    <xf numFmtId="0" fontId="1" fillId="0" borderId="0" xfId="3" applyFont="1" applyAlignment="1" applyProtection="1">
      <alignment wrapText="1"/>
    </xf>
    <xf numFmtId="0" fontId="5" fillId="0" borderId="0" xfId="3" applyFont="1" applyBorder="1" applyAlignment="1" applyProtection="1">
      <alignment horizontal="center" wrapText="1"/>
    </xf>
    <xf numFmtId="0" fontId="15" fillId="2" borderId="0" xfId="3" applyFont="1" applyFill="1" applyBorder="1" applyAlignment="1" applyProtection="1">
      <alignment wrapText="1"/>
    </xf>
    <xf numFmtId="165" fontId="51" fillId="0" borderId="2" xfId="3" applyNumberFormat="1" applyFont="1" applyBorder="1" applyAlignment="1" applyProtection="1">
      <alignment wrapText="1"/>
      <protection locked="0"/>
    </xf>
    <xf numFmtId="0" fontId="7" fillId="0" borderId="0" xfId="3" applyFont="1" applyBorder="1" applyAlignment="1" applyProtection="1">
      <alignment horizontal="left" vertical="center" wrapText="1"/>
    </xf>
    <xf numFmtId="49" fontId="7" fillId="2" borderId="0" xfId="3" applyNumberFormat="1" applyFont="1" applyFill="1" applyBorder="1" applyProtection="1"/>
    <xf numFmtId="0" fontId="7" fillId="2" borderId="0" xfId="3" applyFont="1" applyFill="1" applyBorder="1" applyAlignment="1" applyProtection="1">
      <alignment horizontal="left"/>
    </xf>
    <xf numFmtId="0" fontId="7" fillId="2" borderId="0" xfId="3" applyFont="1" applyFill="1" applyAlignment="1" applyProtection="1">
      <alignment horizontal="left"/>
    </xf>
    <xf numFmtId="166" fontId="12" fillId="3" borderId="2" xfId="3" applyNumberFormat="1" applyFont="1" applyFill="1" applyBorder="1" applyAlignment="1" applyProtection="1">
      <alignment wrapText="1"/>
      <protection locked="0"/>
    </xf>
    <xf numFmtId="166" fontId="12" fillId="2" borderId="2" xfId="3" applyNumberFormat="1" applyFont="1" applyFill="1" applyBorder="1" applyAlignment="1" applyProtection="1">
      <alignment wrapText="1"/>
      <protection locked="0"/>
    </xf>
    <xf numFmtId="166" fontId="12" fillId="2" borderId="7" xfId="3" applyNumberFormat="1" applyFont="1" applyFill="1" applyBorder="1" applyAlignment="1" applyProtection="1">
      <alignment wrapText="1"/>
      <protection locked="0"/>
    </xf>
    <xf numFmtId="166" fontId="12" fillId="2" borderId="0" xfId="3" applyNumberFormat="1" applyFont="1" applyFill="1" applyBorder="1" applyAlignment="1" applyProtection="1">
      <alignment wrapText="1"/>
      <protection locked="0"/>
    </xf>
    <xf numFmtId="165" fontId="12" fillId="0" borderId="0" xfId="3" applyNumberFormat="1" applyFont="1" applyFill="1" applyBorder="1" applyAlignment="1" applyProtection="1">
      <alignment wrapText="1"/>
    </xf>
    <xf numFmtId="0" fontId="6" fillId="2" borderId="0" xfId="3" applyFont="1" applyFill="1" applyAlignment="1">
      <alignment vertical="center"/>
    </xf>
    <xf numFmtId="0" fontId="8" fillId="2" borderId="0" xfId="3" applyFont="1" applyFill="1" applyBorder="1" applyAlignment="1" applyProtection="1">
      <alignment vertical="center" wrapText="1"/>
      <protection locked="0"/>
    </xf>
    <xf numFmtId="0" fontId="9" fillId="2" borderId="0" xfId="3" applyFont="1" applyFill="1" applyProtection="1"/>
    <xf numFmtId="0" fontId="9" fillId="2" borderId="0" xfId="3" applyFont="1" applyFill="1" applyBorder="1" applyProtection="1"/>
    <xf numFmtId="0" fontId="5" fillId="2" borderId="0" xfId="3" applyFont="1" applyFill="1" applyBorder="1" applyAlignment="1" applyProtection="1">
      <alignment horizontal="center" vertical="center" wrapText="1"/>
    </xf>
    <xf numFmtId="1" fontId="9" fillId="2" borderId="0" xfId="3" applyNumberFormat="1" applyFont="1" applyFill="1" applyBorder="1" applyProtection="1"/>
    <xf numFmtId="1" fontId="20" fillId="2" borderId="0" xfId="3" applyNumberFormat="1" applyFont="1" applyFill="1" applyProtection="1"/>
    <xf numFmtId="0" fontId="21" fillId="2" borderId="0" xfId="3" applyFont="1" applyFill="1" applyBorder="1" applyAlignment="1" applyProtection="1">
      <alignment horizontal="center" vertical="center" wrapText="1"/>
    </xf>
    <xf numFmtId="0" fontId="8" fillId="2" borderId="2" xfId="3" applyFont="1" applyFill="1" applyBorder="1" applyAlignment="1" applyProtection="1">
      <alignment horizontal="center" vertical="center" wrapText="1"/>
    </xf>
    <xf numFmtId="0" fontId="5" fillId="2" borderId="2" xfId="3" applyFont="1" applyFill="1" applyBorder="1" applyAlignment="1" applyProtection="1">
      <alignment horizontal="center" vertical="center" wrapText="1"/>
    </xf>
    <xf numFmtId="1" fontId="5" fillId="2" borderId="2" xfId="3" applyNumberFormat="1" applyFont="1" applyFill="1" applyBorder="1" applyAlignment="1" applyProtection="1">
      <alignment wrapText="1"/>
    </xf>
    <xf numFmtId="0" fontId="10" fillId="2" borderId="0" xfId="3" applyFont="1" applyFill="1" applyBorder="1" applyAlignment="1" applyProtection="1">
      <alignment wrapText="1"/>
    </xf>
    <xf numFmtId="0" fontId="61" fillId="0" borderId="0" xfId="3" applyFont="1" applyBorder="1" applyProtection="1"/>
    <xf numFmtId="0" fontId="61" fillId="0" borderId="0" xfId="3" applyFont="1" applyProtection="1"/>
    <xf numFmtId="1" fontId="60" fillId="0" borderId="0" xfId="3" applyNumberFormat="1" applyFont="1" applyProtection="1"/>
    <xf numFmtId="0" fontId="62" fillId="0" borderId="0" xfId="3" applyFont="1" applyBorder="1" applyProtection="1"/>
    <xf numFmtId="0" fontId="62" fillId="0" borderId="0" xfId="3" applyFont="1" applyProtection="1"/>
    <xf numFmtId="1" fontId="62" fillId="0" borderId="0" xfId="3" applyNumberFormat="1" applyFont="1" applyProtection="1"/>
    <xf numFmtId="1" fontId="63" fillId="0" borderId="0" xfId="3" applyNumberFormat="1" applyFont="1" applyFill="1" applyBorder="1" applyAlignment="1">
      <alignment vertical="top" wrapText="1"/>
    </xf>
    <xf numFmtId="0" fontId="26" fillId="0" borderId="7" xfId="3" applyFont="1" applyBorder="1" applyAlignment="1" applyProtection="1">
      <alignment wrapText="1"/>
    </xf>
    <xf numFmtId="0" fontId="5" fillId="0" borderId="7" xfId="3" applyFont="1" applyBorder="1" applyAlignment="1" applyProtection="1">
      <alignment horizontal="left" vertical="center" wrapText="1"/>
    </xf>
    <xf numFmtId="0" fontId="10" fillId="2" borderId="0" xfId="3" applyFont="1" applyFill="1" applyBorder="1" applyAlignment="1" applyProtection="1">
      <alignment wrapText="1"/>
      <protection locked="0"/>
    </xf>
    <xf numFmtId="0" fontId="13" fillId="2" borderId="0" xfId="3" applyFont="1" applyFill="1" applyProtection="1"/>
    <xf numFmtId="0" fontId="13" fillId="2" borderId="0" xfId="3" applyFont="1" applyFill="1" applyAlignment="1" applyProtection="1">
      <alignment wrapText="1"/>
    </xf>
    <xf numFmtId="0" fontId="13" fillId="2" borderId="0" xfId="3" applyFont="1" applyFill="1" applyBorder="1" applyProtection="1"/>
    <xf numFmtId="0" fontId="32" fillId="2" borderId="0" xfId="3" applyFont="1" applyFill="1" applyAlignment="1">
      <alignment vertical="center"/>
    </xf>
    <xf numFmtId="0" fontId="32" fillId="2" borderId="0" xfId="3" applyFont="1" applyFill="1" applyAlignment="1" applyProtection="1">
      <alignment vertical="center"/>
    </xf>
    <xf numFmtId="0" fontId="32" fillId="2" borderId="0" xfId="3" applyFont="1" applyFill="1" applyAlignment="1">
      <alignment vertical="top" wrapText="1"/>
    </xf>
    <xf numFmtId="0" fontId="27" fillId="2" borderId="0" xfId="3" applyFont="1" applyFill="1" applyBorder="1" applyAlignment="1" applyProtection="1">
      <alignment horizontal="center" vertical="center" wrapText="1"/>
    </xf>
    <xf numFmtId="0" fontId="9" fillId="2" borderId="0" xfId="3" applyFont="1" applyFill="1" applyBorder="1" applyAlignment="1" applyProtection="1">
      <alignment horizontal="right" vertical="top"/>
    </xf>
    <xf numFmtId="1" fontId="8" fillId="2" borderId="2" xfId="3" applyNumberFormat="1" applyFont="1" applyFill="1" applyBorder="1" applyAlignment="1" applyProtection="1">
      <alignment horizontal="right" wrapText="1"/>
    </xf>
    <xf numFmtId="0" fontId="10" fillId="2" borderId="0" xfId="3" applyFont="1" applyFill="1" applyProtection="1"/>
    <xf numFmtId="1" fontId="9" fillId="0" borderId="0" xfId="3" applyNumberFormat="1" applyFont="1" applyBorder="1" applyAlignment="1" applyProtection="1">
      <alignment horizontal="right" vertical="center" wrapText="1"/>
    </xf>
    <xf numFmtId="0" fontId="9" fillId="0" borderId="0" xfId="3" applyFont="1" applyFill="1" applyBorder="1" applyAlignment="1" applyProtection="1">
      <alignment horizontal="center" vertical="center" wrapText="1"/>
    </xf>
    <xf numFmtId="0" fontId="9" fillId="0" borderId="0" xfId="3" applyFont="1" applyFill="1" applyBorder="1" applyAlignment="1" applyProtection="1">
      <alignment horizontal="center" wrapText="1"/>
    </xf>
    <xf numFmtId="1" fontId="9" fillId="0" borderId="0" xfId="3" applyNumberFormat="1" applyFont="1" applyFill="1" applyBorder="1" applyAlignment="1" applyProtection="1">
      <alignment wrapText="1"/>
    </xf>
    <xf numFmtId="0" fontId="8" fillId="0" borderId="0" xfId="3" applyFont="1" applyBorder="1" applyAlignment="1" applyProtection="1">
      <alignment horizontal="center" vertical="center" wrapText="1"/>
    </xf>
    <xf numFmtId="1" fontId="66" fillId="0" borderId="0" xfId="3" applyNumberFormat="1" applyFill="1" applyBorder="1" applyAlignment="1">
      <alignment vertical="top" wrapText="1"/>
    </xf>
    <xf numFmtId="0" fontId="64" fillId="2" borderId="0" xfId="3" applyFont="1" applyFill="1" applyBorder="1" applyAlignment="1" applyProtection="1">
      <alignment horizontal="center" vertical="center" wrapText="1"/>
    </xf>
    <xf numFmtId="1" fontId="61" fillId="2" borderId="0" xfId="3" applyNumberFormat="1" applyFont="1" applyFill="1" applyBorder="1" applyAlignment="1" applyProtection="1">
      <alignment horizontal="right" wrapText="1"/>
    </xf>
    <xf numFmtId="0" fontId="65" fillId="0" borderId="0" xfId="3" applyFont="1" applyBorder="1" applyAlignment="1" applyProtection="1">
      <alignment horizontal="center" vertical="center" wrapText="1"/>
    </xf>
    <xf numFmtId="1" fontId="65" fillId="0" borderId="0" xfId="3" applyNumberFormat="1" applyFont="1" applyFill="1" applyBorder="1" applyAlignment="1" applyProtection="1">
      <alignment wrapText="1"/>
    </xf>
    <xf numFmtId="1" fontId="61" fillId="0" borderId="0" xfId="3" applyNumberFormat="1" applyFont="1" applyFill="1" applyBorder="1" applyAlignment="1" applyProtection="1">
      <alignment wrapText="1"/>
    </xf>
    <xf numFmtId="1" fontId="65" fillId="0" borderId="0" xfId="3" applyNumberFormat="1" applyFont="1" applyBorder="1" applyProtection="1"/>
    <xf numFmtId="1" fontId="62" fillId="0" borderId="0" xfId="3" applyNumberFormat="1" applyFont="1" applyBorder="1" applyProtection="1"/>
    <xf numFmtId="0" fontId="7" fillId="0" borderId="0" xfId="3" applyFont="1" applyBorder="1" applyAlignment="1" applyProtection="1">
      <alignment wrapText="1"/>
    </xf>
    <xf numFmtId="0" fontId="5" fillId="0" borderId="0" xfId="3" applyFont="1" applyAlignment="1" applyProtection="1">
      <alignment horizontal="center" vertical="top" wrapText="1"/>
    </xf>
    <xf numFmtId="0" fontId="12" fillId="0" borderId="0" xfId="3" applyFont="1" applyAlignment="1" applyProtection="1">
      <alignment horizontal="center" vertical="top" wrapText="1"/>
    </xf>
    <xf numFmtId="0" fontId="9" fillId="0" borderId="0" xfId="3" applyFont="1" applyBorder="1" applyAlignment="1" applyProtection="1">
      <alignment horizontal="right" vertical="top" wrapText="1"/>
    </xf>
    <xf numFmtId="0" fontId="10" fillId="0" borderId="7" xfId="3" applyFont="1" applyBorder="1" applyAlignment="1" applyProtection="1">
      <alignment horizontal="right" vertical="top" wrapText="1"/>
    </xf>
    <xf numFmtId="0" fontId="7" fillId="0" borderId="0" xfId="3" applyFont="1" applyBorder="1" applyAlignment="1" applyProtection="1">
      <alignment horizontal="right"/>
    </xf>
    <xf numFmtId="0" fontId="5" fillId="0" borderId="6" xfId="3" applyFont="1" applyBorder="1" applyAlignment="1" applyProtection="1">
      <alignment horizontal="center" vertical="top" wrapText="1"/>
    </xf>
    <xf numFmtId="0" fontId="5" fillId="0" borderId="9" xfId="3" applyFont="1" applyBorder="1" applyAlignment="1" applyProtection="1">
      <alignment horizontal="center" vertical="top" wrapText="1"/>
    </xf>
    <xf numFmtId="0" fontId="19" fillId="0" borderId="10" xfId="3" applyFont="1" applyBorder="1" applyAlignment="1" applyProtection="1"/>
    <xf numFmtId="0" fontId="7" fillId="0" borderId="0" xfId="3" applyFont="1" applyAlignment="1" applyProtection="1">
      <alignment wrapText="1"/>
    </xf>
    <xf numFmtId="0" fontId="5" fillId="2" borderId="0" xfId="3" applyFont="1" applyFill="1" applyBorder="1" applyAlignment="1" applyProtection="1">
      <alignment horizontal="center" wrapText="1"/>
    </xf>
    <xf numFmtId="0" fontId="5" fillId="0" borderId="2" xfId="3" applyFont="1" applyBorder="1" applyAlignment="1" applyProtection="1">
      <alignment horizontal="center" vertical="center" wrapText="1"/>
    </xf>
    <xf numFmtId="0" fontId="5" fillId="0" borderId="2" xfId="3" applyFont="1" applyBorder="1" applyAlignment="1" applyProtection="1">
      <alignment horizontal="center" vertical="top" wrapText="1"/>
    </xf>
    <xf numFmtId="0" fontId="10" fillId="0" borderId="0" xfId="3" applyFont="1" applyBorder="1" applyAlignment="1" applyProtection="1">
      <alignment horizontal="right" vertical="top" wrapText="1"/>
    </xf>
    <xf numFmtId="0" fontId="10" fillId="0" borderId="0" xfId="3" applyFont="1" applyBorder="1" applyAlignment="1" applyProtection="1">
      <alignment horizontal="center" vertical="top" wrapText="1"/>
    </xf>
    <xf numFmtId="0" fontId="8" fillId="0" borderId="2" xfId="3" applyFont="1" applyBorder="1" applyAlignment="1">
      <alignment horizontal="center"/>
    </xf>
    <xf numFmtId="0" fontId="15" fillId="0" borderId="2" xfId="3" applyFont="1" applyBorder="1" applyAlignment="1" applyProtection="1">
      <alignment horizontal="center" vertical="center" wrapText="1"/>
    </xf>
    <xf numFmtId="0" fontId="23" fillId="0" borderId="0" xfId="3" applyFont="1" applyBorder="1" applyAlignment="1" applyProtection="1">
      <alignment horizontal="center" vertical="top" wrapText="1"/>
    </xf>
    <xf numFmtId="0" fontId="28" fillId="0" borderId="0" xfId="5" applyNumberFormat="1">
      <alignment horizontal="center" wrapText="1"/>
    </xf>
    <xf numFmtId="0" fontId="8" fillId="0" borderId="2" xfId="3" applyFont="1" applyBorder="1" applyAlignment="1" applyProtection="1">
      <alignment horizontal="center" wrapText="1"/>
    </xf>
    <xf numFmtId="0" fontId="4" fillId="0" borderId="7" xfId="3" applyFont="1" applyBorder="1" applyAlignment="1"/>
    <xf numFmtId="0" fontId="10" fillId="0" borderId="0" xfId="3" applyFont="1" applyAlignment="1" applyProtection="1">
      <alignment horizontal="center" vertical="top" wrapText="1"/>
    </xf>
    <xf numFmtId="0" fontId="23" fillId="0" borderId="0" xfId="3" applyFont="1" applyAlignment="1" applyProtection="1">
      <alignment horizontal="center" vertical="top" wrapText="1"/>
    </xf>
    <xf numFmtId="0" fontId="13" fillId="0" borderId="7" xfId="3" applyFont="1" applyBorder="1" applyAlignment="1" applyProtection="1">
      <alignment horizontal="right" vertical="top" wrapText="1"/>
    </xf>
    <xf numFmtId="0" fontId="5" fillId="0" borderId="10" xfId="3" applyFont="1" applyBorder="1" applyAlignment="1" applyProtection="1">
      <alignment horizontal="center" vertical="top" wrapText="1"/>
    </xf>
    <xf numFmtId="0" fontId="11" fillId="0" borderId="0" xfId="3" applyFont="1" applyAlignment="1" applyProtection="1">
      <alignment horizontal="center" vertical="center"/>
    </xf>
    <xf numFmtId="0" fontId="13" fillId="0" borderId="7" xfId="3" applyFont="1" applyBorder="1" applyAlignment="1" applyProtection="1">
      <alignment horizontal="right" wrapText="1"/>
    </xf>
    <xf numFmtId="0" fontId="4" fillId="0" borderId="7" xfId="3" applyFont="1" applyBorder="1" applyAlignment="1">
      <alignment horizontal="right" wrapText="1"/>
    </xf>
    <xf numFmtId="0" fontId="5" fillId="0" borderId="3" xfId="3" applyFont="1" applyBorder="1" applyAlignment="1" applyProtection="1">
      <alignment horizontal="center" vertical="center" wrapText="1"/>
    </xf>
    <xf numFmtId="0" fontId="6" fillId="0" borderId="4" xfId="3" applyFont="1" applyBorder="1" applyAlignment="1">
      <alignment horizontal="center" wrapText="1"/>
    </xf>
    <xf numFmtId="0" fontId="5" fillId="0" borderId="4" xfId="3" applyFont="1" applyBorder="1" applyAlignment="1" applyProtection="1">
      <alignment horizontal="center" vertical="center" wrapText="1"/>
    </xf>
    <xf numFmtId="0" fontId="5" fillId="0" borderId="6" xfId="3" applyFont="1" applyBorder="1" applyAlignment="1" applyProtection="1">
      <alignment horizontal="center" vertical="center" wrapText="1"/>
    </xf>
    <xf numFmtId="1" fontId="7" fillId="0" borderId="6" xfId="3" applyNumberFormat="1" applyFont="1" applyBorder="1" applyAlignment="1" applyProtection="1">
      <alignment horizontal="center" wrapText="1"/>
      <protection locked="0"/>
    </xf>
    <xf numFmtId="1" fontId="7" fillId="0" borderId="9" xfId="3" applyNumberFormat="1" applyFont="1" applyBorder="1" applyAlignment="1" applyProtection="1">
      <alignment horizontal="center" wrapText="1"/>
      <protection locked="0"/>
    </xf>
    <xf numFmtId="1" fontId="7" fillId="0" borderId="10" xfId="3" applyNumberFormat="1" applyFont="1" applyBorder="1" applyAlignment="1" applyProtection="1">
      <alignment horizontal="center" wrapText="1"/>
      <protection locked="0"/>
    </xf>
    <xf numFmtId="0" fontId="66" fillId="0" borderId="2" xfId="3" applyBorder="1" applyAlignment="1">
      <alignment horizontal="center" wrapText="1"/>
    </xf>
    <xf numFmtId="0" fontId="16" fillId="0" borderId="0" xfId="3" applyFont="1" applyAlignment="1" applyProtection="1">
      <alignment horizontal="center" vertical="center"/>
    </xf>
    <xf numFmtId="0" fontId="13" fillId="0" borderId="7" xfId="3" applyFont="1" applyBorder="1" applyAlignment="1" applyProtection="1">
      <alignment horizontal="right"/>
    </xf>
    <xf numFmtId="0" fontId="11" fillId="0" borderId="0" xfId="3" applyFont="1" applyAlignment="1" applyProtection="1">
      <alignment horizontal="center" wrapText="1"/>
    </xf>
    <xf numFmtId="0" fontId="5" fillId="0" borderId="0" xfId="3" applyFont="1" applyAlignment="1" applyProtection="1">
      <alignment horizontal="center" wrapText="1"/>
    </xf>
    <xf numFmtId="1" fontId="7" fillId="0" borderId="6" xfId="3" applyNumberFormat="1" applyFont="1" applyBorder="1" applyAlignment="1" applyProtection="1">
      <alignment horizontal="center"/>
      <protection locked="0"/>
    </xf>
    <xf numFmtId="0" fontId="66" fillId="0" borderId="9" xfId="3" applyBorder="1" applyAlignment="1" applyProtection="1">
      <alignment horizontal="center"/>
      <protection locked="0"/>
    </xf>
    <xf numFmtId="0" fontId="5" fillId="0" borderId="0" xfId="3" applyFont="1" applyBorder="1" applyAlignment="1" applyProtection="1">
      <alignment horizontal="center" wrapText="1"/>
    </xf>
    <xf numFmtId="0" fontId="14" fillId="0" borderId="0" xfId="3" applyFont="1" applyAlignment="1">
      <alignment horizontal="center" wrapText="1"/>
    </xf>
    <xf numFmtId="0" fontId="5" fillId="0" borderId="0" xfId="3" applyFont="1" applyAlignment="1" applyProtection="1">
      <alignment horizontal="center" vertical="center" wrapText="1"/>
    </xf>
    <xf numFmtId="0" fontId="6" fillId="0" borderId="9" xfId="3" applyFont="1" applyBorder="1" applyAlignment="1">
      <alignment vertical="center"/>
    </xf>
    <xf numFmtId="0" fontId="6" fillId="0" borderId="10" xfId="3" applyFont="1" applyBorder="1" applyAlignment="1">
      <alignment vertical="center"/>
    </xf>
    <xf numFmtId="0" fontId="6" fillId="0" borderId="2" xfId="3" applyFont="1" applyBorder="1" applyAlignment="1" applyProtection="1">
      <alignment horizontal="center" wrapText="1"/>
      <protection locked="0"/>
    </xf>
    <xf numFmtId="0" fontId="15" fillId="0" borderId="0" xfId="3" applyFont="1" applyBorder="1" applyAlignment="1" applyProtection="1">
      <alignment horizontal="center" wrapText="1"/>
      <protection locked="0"/>
    </xf>
    <xf numFmtId="0" fontId="15" fillId="0" borderId="0" xfId="3" applyFont="1" applyAlignment="1" applyProtection="1">
      <alignment horizontal="center" vertical="top" wrapText="1"/>
    </xf>
    <xf numFmtId="0" fontId="7" fillId="0" borderId="7" xfId="3" applyFont="1" applyBorder="1" applyAlignment="1" applyProtection="1">
      <alignment horizontal="right" vertical="top" wrapText="1"/>
    </xf>
    <xf numFmtId="0" fontId="12" fillId="0" borderId="10" xfId="3" applyFont="1" applyBorder="1" applyAlignment="1" applyProtection="1"/>
    <xf numFmtId="0" fontId="15" fillId="2" borderId="0" xfId="3" applyFont="1" applyFill="1" applyBorder="1" applyAlignment="1" applyProtection="1">
      <alignment horizontal="center" wrapText="1"/>
    </xf>
    <xf numFmtId="0" fontId="3" fillId="0" borderId="7" xfId="3" applyFont="1" applyBorder="1" applyAlignment="1"/>
    <xf numFmtId="0" fontId="5" fillId="0" borderId="2" xfId="3" applyFont="1" applyBorder="1" applyAlignment="1" applyProtection="1">
      <alignment horizontal="center" wrapText="1"/>
    </xf>
    <xf numFmtId="0" fontId="5" fillId="0" borderId="2" xfId="3" applyFont="1" applyBorder="1" applyAlignment="1">
      <alignment horizontal="center"/>
    </xf>
    <xf numFmtId="0" fontId="17" fillId="0" borderId="2" xfId="3" applyFont="1" applyBorder="1" applyAlignment="1" applyProtection="1">
      <alignment horizontal="center" vertical="center" wrapText="1"/>
    </xf>
    <xf numFmtId="0" fontId="15" fillId="0" borderId="0" xfId="3" applyFont="1" applyAlignment="1" applyProtection="1">
      <alignment horizontal="center"/>
    </xf>
    <xf numFmtId="0" fontId="7" fillId="0" borderId="0" xfId="3" applyFont="1" applyBorder="1" applyAlignment="1" applyProtection="1">
      <alignment horizontal="right" vertical="top" wrapText="1"/>
    </xf>
    <xf numFmtId="0" fontId="15" fillId="0" borderId="0" xfId="3" applyFont="1" applyAlignment="1" applyProtection="1">
      <alignment horizontal="center" vertical="center"/>
    </xf>
    <xf numFmtId="0" fontId="7" fillId="0" borderId="0" xfId="3" applyFont="1" applyAlignment="1" applyProtection="1">
      <alignment horizontal="center" vertical="top" wrapText="1"/>
    </xf>
    <xf numFmtId="0" fontId="15" fillId="0" borderId="0" xfId="3" applyFont="1" applyFill="1" applyBorder="1" applyAlignment="1" applyProtection="1">
      <alignment horizontal="center" vertical="top" wrapText="1"/>
    </xf>
    <xf numFmtId="0" fontId="7" fillId="0" borderId="0" xfId="3" applyFont="1" applyBorder="1" applyAlignment="1" applyProtection="1">
      <alignment horizontal="center" vertical="top" wrapText="1"/>
    </xf>
    <xf numFmtId="0" fontId="15" fillId="0" borderId="0" xfId="3" applyFont="1" applyAlignment="1" applyProtection="1">
      <alignment horizontal="center" vertical="center" wrapText="1"/>
    </xf>
    <xf numFmtId="0" fontId="15" fillId="0" borderId="6" xfId="3" applyFont="1" applyBorder="1" applyAlignment="1" applyProtection="1">
      <alignment horizontal="center" vertical="center" wrapText="1"/>
    </xf>
    <xf numFmtId="0" fontId="32" fillId="0" borderId="9" xfId="3" applyFont="1" applyBorder="1" applyAlignment="1">
      <alignment vertical="center"/>
    </xf>
    <xf numFmtId="0" fontId="32" fillId="0" borderId="10" xfId="3" applyFont="1" applyBorder="1" applyAlignment="1">
      <alignment vertical="center"/>
    </xf>
    <xf numFmtId="0" fontId="15" fillId="0" borderId="6" xfId="3" applyFont="1" applyBorder="1" applyAlignment="1" applyProtection="1">
      <alignment horizontal="center" vertical="center" wrapText="1"/>
      <protection locked="0"/>
    </xf>
    <xf numFmtId="0" fontId="15" fillId="0" borderId="9" xfId="3" applyFont="1" applyBorder="1" applyAlignment="1" applyProtection="1">
      <alignment horizontal="center" vertical="center" wrapText="1"/>
      <protection locked="0"/>
    </xf>
    <xf numFmtId="0" fontId="15" fillId="0" borderId="10" xfId="3" applyFont="1" applyBorder="1" applyAlignment="1" applyProtection="1">
      <alignment horizontal="center" vertical="center" wrapText="1"/>
      <protection locked="0"/>
    </xf>
    <xf numFmtId="0" fontId="32" fillId="0" borderId="2" xfId="3" applyFont="1" applyBorder="1" applyAlignment="1" applyProtection="1">
      <alignment horizontal="center" wrapText="1"/>
      <protection locked="0"/>
    </xf>
    <xf numFmtId="0" fontId="15" fillId="0" borderId="7" xfId="3" applyFont="1" applyBorder="1" applyAlignment="1" applyProtection="1">
      <alignment horizontal="center" wrapText="1"/>
      <protection locked="0"/>
    </xf>
    <xf numFmtId="0" fontId="7" fillId="0" borderId="7" xfId="3" applyFont="1" applyBorder="1" applyAlignment="1" applyProtection="1">
      <alignment horizontal="right" wrapText="1"/>
    </xf>
    <xf numFmtId="0" fontId="3" fillId="0" borderId="7" xfId="3" applyFont="1" applyBorder="1" applyAlignment="1">
      <alignment horizontal="right" wrapText="1"/>
    </xf>
    <xf numFmtId="0" fontId="15" fillId="0" borderId="0" xfId="3" applyFont="1" applyAlignment="1" applyProtection="1">
      <alignment horizontal="center" wrapText="1"/>
    </xf>
    <xf numFmtId="0" fontId="15" fillId="0" borderId="0" xfId="3" applyFont="1" applyBorder="1" applyAlignment="1" applyProtection="1">
      <alignment horizontal="center" wrapText="1"/>
    </xf>
    <xf numFmtId="0" fontId="33" fillId="0" borderId="0" xfId="3" applyFont="1" applyAlignment="1">
      <alignment horizontal="center" wrapText="1"/>
    </xf>
    <xf numFmtId="0" fontId="7" fillId="0" borderId="7" xfId="3" applyFont="1" applyBorder="1" applyAlignment="1" applyProtection="1">
      <alignment horizontal="right"/>
    </xf>
    <xf numFmtId="0" fontId="32" fillId="0" borderId="9" xfId="3" applyFont="1" applyBorder="1" applyAlignment="1" applyProtection="1">
      <alignment horizontal="center"/>
      <protection locked="0"/>
    </xf>
    <xf numFmtId="0" fontId="33" fillId="0" borderId="0" xfId="3" applyFont="1" applyAlignment="1" applyProtection="1">
      <alignment horizontal="center" vertical="center"/>
    </xf>
    <xf numFmtId="0" fontId="32" fillId="0" borderId="2" xfId="3" applyFont="1" applyBorder="1" applyAlignment="1">
      <alignment horizontal="center" wrapText="1"/>
    </xf>
    <xf numFmtId="0" fontId="2" fillId="0" borderId="7" xfId="3" applyFont="1" applyBorder="1" applyAlignment="1"/>
    <xf numFmtId="0" fontId="15" fillId="0" borderId="0" xfId="3" applyFont="1" applyBorder="1" applyAlignment="1" applyProtection="1">
      <alignment horizontal="center" vertical="top" wrapText="1"/>
    </xf>
    <xf numFmtId="0" fontId="2" fillId="0" borderId="7" xfId="3" applyFont="1" applyBorder="1" applyAlignment="1">
      <alignment horizontal="right" wrapText="1"/>
    </xf>
    <xf numFmtId="0" fontId="32" fillId="0" borderId="2" xfId="3" applyFont="1" applyBorder="1" applyAlignment="1">
      <alignment vertical="center"/>
    </xf>
    <xf numFmtId="1" fontId="7" fillId="0" borderId="2" xfId="3" applyNumberFormat="1" applyFont="1" applyBorder="1" applyAlignment="1" applyProtection="1">
      <alignment horizontal="center"/>
      <protection locked="0"/>
    </xf>
    <xf numFmtId="0" fontId="32" fillId="0" borderId="2" xfId="3" applyFont="1" applyBorder="1" applyAlignment="1" applyProtection="1">
      <alignment horizontal="center"/>
      <protection locked="0"/>
    </xf>
    <xf numFmtId="0" fontId="15" fillId="0" borderId="7" xfId="3" applyFont="1" applyBorder="1" applyAlignment="1" applyProtection="1">
      <alignment horizontal="left" wrapText="1"/>
      <protection locked="0"/>
    </xf>
    <xf numFmtId="0" fontId="1" fillId="0" borderId="7" xfId="3" applyFont="1" applyBorder="1" applyAlignment="1"/>
    <xf numFmtId="0" fontId="7" fillId="2" borderId="0" xfId="3" applyFont="1" applyFill="1" applyAlignment="1" applyProtection="1">
      <alignment horizontal="center" vertical="top" wrapText="1"/>
    </xf>
    <xf numFmtId="0" fontId="1" fillId="0" borderId="7" xfId="3" applyFont="1" applyBorder="1" applyAlignment="1">
      <alignment horizontal="right" wrapText="1"/>
    </xf>
    <xf numFmtId="0" fontId="15" fillId="0" borderId="3" xfId="3" applyFont="1" applyBorder="1" applyAlignment="1" applyProtection="1">
      <alignment horizontal="center" vertical="center" wrapText="1"/>
    </xf>
    <xf numFmtId="0" fontId="15" fillId="0" borderId="4" xfId="3" applyFont="1" applyBorder="1" applyAlignment="1" applyProtection="1">
      <alignment horizontal="center" vertical="center" wrapText="1"/>
    </xf>
    <xf numFmtId="0" fontId="2" fillId="0" borderId="4" xfId="3" applyFont="1" applyBorder="1" applyAlignment="1">
      <alignment horizontal="center" wrapText="1"/>
    </xf>
    <xf numFmtId="0" fontId="15" fillId="0" borderId="6" xfId="3" applyFont="1" applyBorder="1" applyAlignment="1" applyProtection="1">
      <alignment horizontal="center" vertical="top" wrapText="1"/>
    </xf>
    <xf numFmtId="0" fontId="15" fillId="0" borderId="10" xfId="3" applyFont="1" applyBorder="1" applyAlignment="1" applyProtection="1">
      <alignment horizontal="center" vertical="top" wrapText="1"/>
    </xf>
    <xf numFmtId="0" fontId="15" fillId="0" borderId="9" xfId="3" applyFont="1" applyBorder="1" applyAlignment="1" applyProtection="1">
      <alignment horizontal="center" vertical="top" wrapText="1"/>
    </xf>
    <xf numFmtId="0" fontId="15" fillId="0" borderId="2" xfId="3" applyFont="1" applyBorder="1" applyAlignment="1">
      <alignment horizontal="center"/>
    </xf>
    <xf numFmtId="0" fontId="15" fillId="0" borderId="2" xfId="3" applyFont="1" applyBorder="1" applyAlignment="1" applyProtection="1">
      <alignment horizontal="center" vertical="top" wrapText="1"/>
    </xf>
    <xf numFmtId="0" fontId="15" fillId="0" borderId="2" xfId="3" applyFont="1" applyBorder="1" applyAlignment="1" applyProtection="1">
      <alignment horizontal="center" wrapText="1"/>
    </xf>
    <xf numFmtId="0" fontId="7" fillId="0" borderId="10" xfId="3" applyFont="1" applyBorder="1" applyAlignment="1" applyProtection="1"/>
    <xf numFmtId="0" fontId="32" fillId="0" borderId="7" xfId="3" applyFont="1" applyBorder="1" applyAlignment="1"/>
    <xf numFmtId="0" fontId="32" fillId="0" borderId="7" xfId="3" applyFont="1" applyBorder="1" applyAlignment="1">
      <alignment horizontal="right" wrapText="1"/>
    </xf>
    <xf numFmtId="0" fontId="15" fillId="0" borderId="7" xfId="3" applyFont="1" applyBorder="1" applyAlignment="1" applyProtection="1">
      <alignment vertical="center" wrapText="1"/>
      <protection locked="0"/>
    </xf>
    <xf numFmtId="0" fontId="7" fillId="0" borderId="0" xfId="2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7" fillId="0" borderId="0" xfId="1" applyAlignment="1" applyProtection="1">
      <alignment horizontal="left"/>
    </xf>
    <xf numFmtId="0" fontId="56" fillId="0" borderId="0" xfId="0" applyFont="1" applyAlignment="1">
      <alignment horizontal="left"/>
    </xf>
    <xf numFmtId="1" fontId="7" fillId="0" borderId="6" xfId="3" applyNumberFormat="1" applyFont="1" applyBorder="1" applyAlignment="1" applyProtection="1">
      <alignment horizontal="center" vertical="center"/>
      <protection locked="0"/>
    </xf>
    <xf numFmtId="0" fontId="32" fillId="0" borderId="9" xfId="3" applyFont="1" applyBorder="1" applyAlignment="1" applyProtection="1">
      <alignment horizontal="center" vertical="center"/>
      <protection locked="0"/>
    </xf>
    <xf numFmtId="1" fontId="7" fillId="0" borderId="9" xfId="3" applyNumberFormat="1" applyFont="1" applyBorder="1" applyAlignment="1" applyProtection="1">
      <alignment horizontal="center" vertical="center"/>
      <protection locked="0"/>
    </xf>
    <xf numFmtId="1" fontId="7" fillId="0" borderId="10" xfId="3" applyNumberFormat="1" applyFont="1" applyBorder="1" applyAlignment="1" applyProtection="1">
      <alignment horizontal="center" vertical="center"/>
      <protection locked="0"/>
    </xf>
    <xf numFmtId="0" fontId="15" fillId="0" borderId="9" xfId="3" applyFont="1" applyBorder="1" applyAlignment="1" applyProtection="1">
      <alignment horizontal="center" vertical="center" wrapText="1"/>
    </xf>
    <xf numFmtId="0" fontId="15" fillId="0" borderId="10" xfId="3" applyFont="1" applyBorder="1" applyAlignment="1" applyProtection="1">
      <alignment horizontal="center" vertical="center" wrapText="1"/>
    </xf>
    <xf numFmtId="0" fontId="15" fillId="0" borderId="7" xfId="3" applyFont="1" applyBorder="1" applyAlignment="1" applyProtection="1">
      <alignment horizontal="left" vertical="center" wrapText="1"/>
      <protection locked="0"/>
    </xf>
    <xf numFmtId="0" fontId="32" fillId="0" borderId="2" xfId="3" applyFont="1" applyBorder="1" applyAlignment="1">
      <alignment horizontal="center" vertical="center" wrapText="1"/>
    </xf>
    <xf numFmtId="0" fontId="15" fillId="2" borderId="0" xfId="3" applyFont="1" applyFill="1" applyBorder="1" applyAlignment="1" applyProtection="1">
      <alignment horizontal="center" vertical="top" wrapText="1"/>
    </xf>
    <xf numFmtId="0" fontId="57" fillId="0" borderId="0" xfId="3" applyFont="1" applyAlignment="1" applyProtection="1">
      <alignment horizontal="center" vertical="top" wrapText="1"/>
    </xf>
    <xf numFmtId="0" fontId="59" fillId="0" borderId="0" xfId="3" applyFont="1" applyAlignment="1" applyProtection="1">
      <alignment horizontal="center" vertical="top" wrapText="1"/>
    </xf>
    <xf numFmtId="0" fontId="7" fillId="0" borderId="2" xfId="3" applyFont="1" applyBorder="1" applyAlignment="1">
      <alignment horizontal="center" wrapText="1"/>
    </xf>
    <xf numFmtId="0" fontId="15" fillId="0" borderId="0" xfId="3" applyFont="1" applyAlignment="1" applyProtection="1">
      <alignment horizontal="left" vertical="top" wrapText="1"/>
    </xf>
    <xf numFmtId="0" fontId="2" fillId="0" borderId="2" xfId="4" applyFont="1" applyBorder="1" applyAlignment="1">
      <alignment horizontal="center" wrapText="1"/>
    </xf>
    <xf numFmtId="0" fontId="15" fillId="0" borderId="0" xfId="4" applyFont="1" applyAlignment="1" applyProtection="1">
      <alignment horizontal="center" wrapText="1"/>
    </xf>
    <xf numFmtId="1" fontId="7" fillId="0" borderId="6" xfId="4" applyNumberFormat="1" applyFont="1" applyBorder="1" applyAlignment="1" applyProtection="1">
      <alignment horizontal="center"/>
      <protection locked="0"/>
    </xf>
    <xf numFmtId="0" fontId="2" fillId="0" borderId="9" xfId="4" applyFont="1" applyBorder="1" applyAlignment="1" applyProtection="1">
      <alignment horizontal="center"/>
      <protection locked="0"/>
    </xf>
    <xf numFmtId="1" fontId="7" fillId="0" borderId="6" xfId="4" applyNumberFormat="1" applyFont="1" applyBorder="1" applyAlignment="1" applyProtection="1">
      <alignment horizontal="center" wrapText="1"/>
      <protection locked="0"/>
    </xf>
    <xf numFmtId="1" fontId="7" fillId="0" borderId="9" xfId="4" applyNumberFormat="1" applyFont="1" applyBorder="1" applyAlignment="1" applyProtection="1">
      <alignment horizontal="center" wrapText="1"/>
      <protection locked="0"/>
    </xf>
    <xf numFmtId="1" fontId="7" fillId="0" borderId="10" xfId="4" applyNumberFormat="1" applyFont="1" applyBorder="1" applyAlignment="1" applyProtection="1">
      <alignment horizontal="center" wrapText="1"/>
      <protection locked="0"/>
    </xf>
    <xf numFmtId="0" fontId="15" fillId="0" borderId="0" xfId="4" applyFont="1" applyAlignment="1" applyProtection="1">
      <alignment horizontal="center" vertical="center" wrapText="1"/>
    </xf>
    <xf numFmtId="0" fontId="15" fillId="0" borderId="6" xfId="4" applyFont="1" applyBorder="1" applyAlignment="1" applyProtection="1">
      <alignment horizontal="center" vertical="center" wrapText="1"/>
    </xf>
    <xf numFmtId="0" fontId="2" fillId="0" borderId="9" xfId="4" applyFont="1" applyBorder="1" applyAlignment="1">
      <alignment vertical="center"/>
    </xf>
    <xf numFmtId="0" fontId="2" fillId="0" borderId="10" xfId="4" applyFont="1" applyBorder="1" applyAlignment="1">
      <alignment vertical="center"/>
    </xf>
    <xf numFmtId="0" fontId="2" fillId="0" borderId="2" xfId="4" applyFont="1" applyBorder="1" applyAlignment="1" applyProtection="1">
      <alignment horizontal="center" wrapText="1"/>
      <protection locked="0"/>
    </xf>
    <xf numFmtId="0" fontId="15" fillId="0" borderId="7" xfId="4" applyFont="1" applyBorder="1" applyAlignment="1" applyProtection="1">
      <alignment horizontal="center" wrapText="1"/>
      <protection locked="0"/>
    </xf>
  </cellXfs>
  <cellStyles count="7">
    <cellStyle name="Гиперссылка" xfId="1" builtinId="8"/>
    <cellStyle name="Обычный" xfId="0" builtinId="0"/>
    <cellStyle name="Обычный 2" xfId="2"/>
    <cellStyle name="Обычный 2 2" xfId="3"/>
    <cellStyle name="Обычный 2 2_Сводный отчет  85-К за 2019 год" xfId="4"/>
    <cellStyle name="Таблички" xfId="5"/>
    <cellStyle name="Финансовый 2" xfId="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HAIL~1/AppData/Local/Temp/&#1055;&#1088;&#1086;&#1075;&#1088;&#1072;&#1084;&#1084;&#1072;%2085-&#1050;&#1089;&#1090;&#1072;&#1088;&#1072;&#110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  <sheetName val="Сведения о"/>
      <sheetName val="Раздел 1.1"/>
      <sheetName val="Раздел 1.2"/>
      <sheetName val="Раздел 2.1"/>
      <sheetName val="Раздел 2.2"/>
      <sheetName val="Раздел 2.3a"/>
      <sheetName val="Раздел 2.4"/>
      <sheetName val="Раздел 2.5"/>
      <sheetName val="Раздел 2.6"/>
      <sheetName val="Раздел 2.7"/>
      <sheetName val="Раздел 2.8"/>
      <sheetName val="Раздел 2.9"/>
      <sheetName val="Раздел 3.1"/>
      <sheetName val="Раздел 3.2"/>
      <sheetName val="Раздел 3.3"/>
      <sheetName val="Раздел 3.4"/>
      <sheetName val="Раздел 4.1"/>
      <sheetName val="Раздел 4.2"/>
      <sheetName val="Раздел 5.1 "/>
      <sheetName val="Раздел 5.2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>
            <v>0</v>
          </cell>
        </row>
        <row r="2">
          <cell r="A2" t="str">
            <v xml:space="preserve"> </v>
          </cell>
        </row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kazka_stvgeo11@mail.ru" TargetMode="External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kdou-ivyshka@mail.ru" TargetMode="External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nin.14@yandex.ru" TargetMode="External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svetlachoc.dou@yandex.ru" TargetMode="External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oduvanchik00@inbox.ru" TargetMode="External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17sad@rambler.ru" TargetMode="External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detsad.petyshok@yandex.ru" TargetMode="External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dou20romashka.ucoz.net/" TargetMode="External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detskiysadv21@mail.ru" TargetMode="External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rostok25_ksa@mail.ru" TargetMode="External"/><Relationship Id="rId4" Type="http://schemas.openxmlformats.org/officeDocument/2006/relationships/comments" Target="../comments2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mishutka.ds@gmail.com" TargetMode="External"/><Relationship Id="rId4" Type="http://schemas.openxmlformats.org/officeDocument/2006/relationships/comments" Target="../comments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dumovochka_2@mail.ru" TargetMode="External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mkdoyds3@inbox.ru" TargetMode="External"/><Relationship Id="rId4" Type="http://schemas.openxmlformats.org/officeDocument/2006/relationships/comments" Target="../comments2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s32.karamelka@bk.ru" TargetMode="External"/><Relationship Id="rId4" Type="http://schemas.openxmlformats.org/officeDocument/2006/relationships/comments" Target="../comments3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semicvetik-2010@yandex.ru" TargetMode="External"/><Relationship Id="rId4" Type="http://schemas.openxmlformats.org/officeDocument/2006/relationships/comments" Target="../comments32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raduga11@list.ru" TargetMode="External"/><Relationship Id="rId4" Type="http://schemas.openxmlformats.org/officeDocument/2006/relationships/comments" Target="../comments3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mdoudetskiysad15@mail.ru" TargetMode="External"/><Relationship Id="rId4" Type="http://schemas.openxmlformats.org/officeDocument/2006/relationships/comments" Target="../comments3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sadkolokol@yandex.ru" TargetMode="External"/><Relationship Id="rId4" Type="http://schemas.openxmlformats.org/officeDocument/2006/relationships/comments" Target="../comments3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sad-3@list.ru" TargetMode="External"/><Relationship Id="rId4" Type="http://schemas.openxmlformats.org/officeDocument/2006/relationships/comments" Target="../comments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sadzoloto@yandex.ru" TargetMode="External"/><Relationship Id="rId4" Type="http://schemas.openxmlformats.org/officeDocument/2006/relationships/comments" Target="../comments38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geoskazka@yande.ru" TargetMode="External"/><Relationship Id="rId4" Type="http://schemas.openxmlformats.org/officeDocument/2006/relationships/comments" Target="../comments39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geo-ds41@mail.ru" TargetMode="External"/><Relationship Id="rId4" Type="http://schemas.openxmlformats.org/officeDocument/2006/relationships/comments" Target="../comments40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mdou_24@mail.ru" TargetMode="External"/><Relationship Id="rId4" Type="http://schemas.openxmlformats.org/officeDocument/2006/relationships/comments" Target="../comments41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lastochka.mdou@yandex.ru" TargetMode="External"/><Relationship Id="rId4" Type="http://schemas.openxmlformats.org/officeDocument/2006/relationships/comments" Target="../comments42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mal-geo27ds@mail.ru" TargetMode="External"/><Relationship Id="rId4" Type="http://schemas.openxmlformats.org/officeDocument/2006/relationships/comments" Target="../comments43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vm@golban.ru" TargetMode="Externa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ds6zvezdochka@yandex.ru" TargetMode="External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kdou.kapitoshka@yandex.ru" TargetMode="External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mbdou.solnyshko@mail.ru" TargetMode="External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60"/>
  <dimension ref="A1:S325"/>
  <sheetViews>
    <sheetView showZeros="0" tabSelected="1" view="pageBreakPreview" topLeftCell="A79" zoomScale="60" zoomScaleNormal="80" workbookViewId="0">
      <selection activeCell="C93" sqref="C93"/>
    </sheetView>
  </sheetViews>
  <sheetFormatPr defaultRowHeight="12.75"/>
  <cols>
    <col min="1" max="1" width="48.85546875" style="5" customWidth="1"/>
    <col min="2" max="2" width="8.5703125" style="5" customWidth="1"/>
    <col min="3" max="3" width="11.140625" style="5" customWidth="1"/>
    <col min="4" max="4" width="10.42578125" style="5" customWidth="1"/>
    <col min="5" max="5" width="11.7109375" style="5" customWidth="1"/>
    <col min="6" max="6" width="13.5703125" style="5" customWidth="1"/>
    <col min="7" max="7" width="11" style="5" customWidth="1"/>
    <col min="8" max="8" width="11.7109375" style="5" customWidth="1"/>
    <col min="9" max="9" width="11.85546875" style="5" customWidth="1"/>
    <col min="10" max="10" width="11.7109375" style="5" customWidth="1"/>
    <col min="11" max="11" width="10.5703125" style="5" customWidth="1"/>
    <col min="12" max="12" width="11.5703125" style="457" customWidth="1"/>
    <col min="13" max="16" width="12.140625" style="5" customWidth="1"/>
    <col min="17" max="16384" width="9.140625" style="5"/>
  </cols>
  <sheetData>
    <row r="1" spans="1:16" s="2" customFormat="1" ht="49.5" customHeight="1">
      <c r="A1" s="544" t="s">
        <v>385</v>
      </c>
      <c r="B1" s="544"/>
      <c r="C1" s="544"/>
      <c r="D1" s="544"/>
      <c r="E1" s="544"/>
      <c r="F1" s="544"/>
      <c r="G1" s="544"/>
      <c r="H1" s="544"/>
      <c r="I1" s="544"/>
      <c r="J1" s="544"/>
      <c r="K1" s="1"/>
      <c r="L1" s="455"/>
      <c r="M1" s="1"/>
      <c r="N1" s="1"/>
      <c r="O1" s="1"/>
      <c r="P1" s="1"/>
    </row>
    <row r="2" spans="1:16" s="2" customFormat="1" ht="30" customHeight="1">
      <c r="A2" s="548" t="s">
        <v>197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166"/>
      <c r="N2" s="166"/>
      <c r="O2" s="166"/>
      <c r="P2" s="166"/>
    </row>
    <row r="3" spans="1:16" ht="29.65" customHeight="1">
      <c r="A3" s="3" t="s">
        <v>0</v>
      </c>
      <c r="B3" s="531" t="s">
        <v>0</v>
      </c>
      <c r="C3" s="545"/>
      <c r="D3" s="546"/>
      <c r="E3" s="531" t="s">
        <v>1</v>
      </c>
      <c r="F3" s="545"/>
      <c r="G3" s="546"/>
      <c r="H3" s="547"/>
      <c r="I3" s="547"/>
      <c r="J3" s="547"/>
      <c r="K3" s="4"/>
      <c r="L3" s="456"/>
      <c r="M3" s="4"/>
      <c r="N3" s="4"/>
      <c r="O3" s="4"/>
      <c r="P3" s="4"/>
    </row>
    <row r="4" spans="1:16" s="2" customFormat="1" ht="21" customHeight="1">
      <c r="A4" s="6" t="s">
        <v>2</v>
      </c>
      <c r="B4" s="540" t="s">
        <v>2</v>
      </c>
      <c r="C4" s="541"/>
      <c r="D4" s="541"/>
      <c r="E4" s="532">
        <v>99750864</v>
      </c>
      <c r="F4" s="533"/>
      <c r="G4" s="534"/>
      <c r="H4" s="535"/>
      <c r="I4" s="535"/>
      <c r="J4" s="535"/>
      <c r="K4" s="7"/>
      <c r="L4" s="476"/>
      <c r="M4" s="7"/>
      <c r="N4" s="7"/>
      <c r="O4" s="7"/>
      <c r="P4" s="7"/>
    </row>
    <row r="5" spans="1:16" ht="23.25" customHeight="1">
      <c r="L5" s="477"/>
    </row>
    <row r="6" spans="1:16" ht="17.100000000000001" customHeight="1">
      <c r="A6" s="538" t="s">
        <v>3</v>
      </c>
      <c r="B6" s="538"/>
      <c r="C6" s="538"/>
      <c r="L6" s="477"/>
    </row>
    <row r="7" spans="1:16" ht="17.100000000000001" customHeight="1">
      <c r="A7" s="539" t="s">
        <v>4</v>
      </c>
      <c r="B7" s="539"/>
      <c r="C7" s="539"/>
      <c r="L7" s="477"/>
    </row>
    <row r="8" spans="1:16" ht="31.5">
      <c r="A8" s="3" t="s">
        <v>5</v>
      </c>
      <c r="B8" s="8" t="s">
        <v>6</v>
      </c>
      <c r="C8" s="9" t="s">
        <v>7</v>
      </c>
      <c r="L8" s="477"/>
    </row>
    <row r="9" spans="1:16" ht="14.25" customHeight="1">
      <c r="A9" s="8">
        <v>1</v>
      </c>
      <c r="B9" s="8">
        <v>2</v>
      </c>
      <c r="C9" s="9">
        <v>3</v>
      </c>
      <c r="L9" s="477"/>
    </row>
    <row r="10" spans="1:16" ht="21.75" customHeight="1">
      <c r="A10" s="10" t="s">
        <v>8</v>
      </c>
      <c r="B10" s="11" t="s">
        <v>9</v>
      </c>
      <c r="C10" s="149">
        <f>SUM('1:46'!C10)</f>
        <v>46</v>
      </c>
      <c r="L10" s="477"/>
    </row>
    <row r="11" spans="1:16" ht="33" customHeight="1">
      <c r="A11" s="13" t="s">
        <v>10</v>
      </c>
      <c r="B11" s="11" t="s">
        <v>11</v>
      </c>
      <c r="C11" s="149">
        <f>SUM('1:46'!C11)</f>
        <v>0</v>
      </c>
      <c r="L11" s="477"/>
    </row>
    <row r="12" spans="1:16" ht="34.5" customHeight="1">
      <c r="A12" s="13" t="s">
        <v>12</v>
      </c>
      <c r="B12" s="14" t="s">
        <v>13</v>
      </c>
      <c r="C12" s="149">
        <f>SUM('1:46'!C12)</f>
        <v>0</v>
      </c>
      <c r="L12" s="477"/>
    </row>
    <row r="13" spans="1:16" ht="64.5" customHeight="1">
      <c r="A13" s="10" t="s">
        <v>14</v>
      </c>
      <c r="B13" s="11" t="s">
        <v>15</v>
      </c>
      <c r="C13" s="149">
        <f>SUM('1:46'!C13)</f>
        <v>0</v>
      </c>
      <c r="L13" s="477"/>
    </row>
    <row r="14" spans="1:16" ht="70.5" customHeight="1">
      <c r="A14" s="15" t="s">
        <v>16</v>
      </c>
      <c r="B14" s="14" t="s">
        <v>17</v>
      </c>
      <c r="C14" s="149">
        <f>SUM('1:46'!C14)</f>
        <v>0</v>
      </c>
      <c r="L14" s="477"/>
    </row>
    <row r="15" spans="1:16" ht="94.5" customHeight="1">
      <c r="A15" s="15" t="s">
        <v>18</v>
      </c>
      <c r="B15" s="14" t="s">
        <v>19</v>
      </c>
      <c r="C15" s="149">
        <f>SUM('1:46'!C15)</f>
        <v>0</v>
      </c>
      <c r="L15" s="477"/>
    </row>
    <row r="16" spans="1:16" ht="72" customHeight="1">
      <c r="A16" s="15" t="s">
        <v>20</v>
      </c>
      <c r="B16" s="14" t="s">
        <v>21</v>
      </c>
      <c r="C16" s="149">
        <f>SUM('1:46'!C16)</f>
        <v>0</v>
      </c>
      <c r="L16" s="477"/>
    </row>
    <row r="17" spans="1:19" ht="71.25" customHeight="1">
      <c r="A17" s="15" t="s">
        <v>22</v>
      </c>
      <c r="B17" s="14" t="s">
        <v>23</v>
      </c>
      <c r="C17" s="149">
        <f>SUM('1:46'!C17)</f>
        <v>0</v>
      </c>
      <c r="L17" s="477"/>
    </row>
    <row r="18" spans="1:19" ht="76.5" customHeight="1">
      <c r="A18" s="17" t="s">
        <v>24</v>
      </c>
      <c r="B18" s="11" t="s">
        <v>25</v>
      </c>
      <c r="C18" s="149">
        <f>SUM('1:46'!C18)</f>
        <v>0</v>
      </c>
      <c r="L18" s="478"/>
    </row>
    <row r="19" spans="1:19" ht="42.75" customHeight="1">
      <c r="A19" s="19"/>
      <c r="B19" s="20"/>
      <c r="C19" s="21"/>
      <c r="L19" s="477"/>
    </row>
    <row r="20" spans="1:19" ht="19.5" customHeight="1">
      <c r="A20" s="542" t="s">
        <v>26</v>
      </c>
      <c r="B20" s="543"/>
      <c r="C20" s="543"/>
      <c r="L20" s="477"/>
    </row>
    <row r="21" spans="1:19" ht="12" customHeight="1">
      <c r="A21" s="22"/>
      <c r="B21" s="20"/>
      <c r="C21" s="21"/>
      <c r="L21" s="477"/>
    </row>
    <row r="22" spans="1:19" ht="83.25" customHeight="1">
      <c r="A22" s="23" t="s">
        <v>5</v>
      </c>
      <c r="B22" s="23" t="s">
        <v>6</v>
      </c>
      <c r="C22" s="24" t="s">
        <v>27</v>
      </c>
      <c r="D22" s="25"/>
      <c r="E22" s="25"/>
      <c r="F22" s="25"/>
      <c r="G22" s="25"/>
      <c r="H22" s="25"/>
      <c r="I22" s="25"/>
      <c r="J22" s="25"/>
      <c r="K22" s="25"/>
      <c r="L22" s="479"/>
      <c r="M22" s="25"/>
      <c r="N22" s="25"/>
      <c r="O22" s="25"/>
      <c r="P22" s="25"/>
      <c r="Q22" s="25"/>
      <c r="R22" s="25"/>
      <c r="S22" s="25"/>
    </row>
    <row r="23" spans="1:19" s="29" customFormat="1" ht="14.25" customHeight="1">
      <c r="A23" s="23">
        <v>1</v>
      </c>
      <c r="B23" s="23">
        <v>2</v>
      </c>
      <c r="C23" s="23">
        <v>3</v>
      </c>
      <c r="D23" s="26"/>
      <c r="E23" s="26"/>
      <c r="F23" s="26"/>
      <c r="G23" s="26"/>
      <c r="H23" s="26"/>
      <c r="I23" s="26"/>
      <c r="J23" s="27"/>
      <c r="K23" s="26"/>
      <c r="L23" s="459"/>
      <c r="M23" s="26"/>
      <c r="N23" s="26"/>
      <c r="O23" s="26"/>
      <c r="P23" s="26"/>
      <c r="Q23" s="28"/>
      <c r="R23" s="28"/>
      <c r="S23" s="28"/>
    </row>
    <row r="24" spans="1:19" ht="18" customHeight="1">
      <c r="A24" s="30" t="s">
        <v>28</v>
      </c>
      <c r="B24" s="11" t="s">
        <v>9</v>
      </c>
      <c r="C24" s="16"/>
      <c r="D24" s="25"/>
      <c r="E24" s="25"/>
      <c r="F24" s="25"/>
      <c r="G24" s="25"/>
      <c r="H24" s="25"/>
      <c r="I24" s="25"/>
      <c r="J24" s="25"/>
      <c r="K24" s="25"/>
      <c r="L24" s="458"/>
      <c r="M24" s="25"/>
      <c r="N24" s="25"/>
      <c r="O24" s="25"/>
      <c r="P24" s="25"/>
      <c r="Q24" s="25"/>
      <c r="R24" s="25"/>
      <c r="S24" s="25"/>
    </row>
    <row r="25" spans="1:19" ht="18" customHeight="1">
      <c r="A25" s="30" t="s">
        <v>29</v>
      </c>
      <c r="B25" s="14" t="s">
        <v>11</v>
      </c>
      <c r="C25" s="149">
        <f>SUM('1:45'!C25)</f>
        <v>3</v>
      </c>
      <c r="D25" s="25"/>
      <c r="E25" s="25"/>
      <c r="F25" s="25"/>
      <c r="G25" s="25"/>
      <c r="H25" s="25"/>
      <c r="I25" s="25"/>
      <c r="J25" s="25"/>
      <c r="K25" s="25"/>
      <c r="L25" s="458"/>
      <c r="M25" s="25"/>
      <c r="N25" s="25"/>
      <c r="O25" s="25"/>
      <c r="P25" s="25"/>
      <c r="Q25" s="25"/>
      <c r="R25" s="25"/>
      <c r="S25" s="25"/>
    </row>
    <row r="26" spans="1:19" ht="18" customHeight="1">
      <c r="A26" s="30" t="s">
        <v>30</v>
      </c>
      <c r="B26" s="14" t="s">
        <v>13</v>
      </c>
      <c r="C26" s="149">
        <f>SUM('1:45'!C26)</f>
        <v>0</v>
      </c>
      <c r="D26" s="25"/>
      <c r="E26" s="25"/>
      <c r="F26" s="25"/>
      <c r="G26" s="25"/>
      <c r="H26" s="25"/>
      <c r="I26" s="25"/>
      <c r="J26" s="25"/>
      <c r="K26" s="25"/>
      <c r="L26" s="458"/>
      <c r="M26" s="25"/>
      <c r="N26" s="25"/>
      <c r="O26" s="25"/>
      <c r="P26" s="25"/>
      <c r="Q26" s="25"/>
      <c r="R26" s="25"/>
      <c r="S26" s="25"/>
    </row>
    <row r="27" spans="1:19" ht="18" customHeight="1">
      <c r="A27" s="30" t="s">
        <v>31</v>
      </c>
      <c r="B27" s="14" t="s">
        <v>15</v>
      </c>
      <c r="C27" s="149"/>
      <c r="D27" s="25"/>
      <c r="E27" s="25"/>
      <c r="F27" s="25"/>
      <c r="G27" s="25"/>
      <c r="H27" s="25"/>
      <c r="I27" s="25"/>
      <c r="J27" s="25"/>
      <c r="K27" s="25"/>
      <c r="L27" s="458"/>
      <c r="M27" s="25"/>
      <c r="N27" s="25"/>
      <c r="O27" s="25"/>
      <c r="P27" s="25"/>
      <c r="Q27" s="25"/>
      <c r="R27" s="25"/>
      <c r="S27" s="25"/>
    </row>
    <row r="28" spans="1:19" ht="33" customHeight="1">
      <c r="A28" s="30" t="s">
        <v>32</v>
      </c>
      <c r="B28" s="14" t="s">
        <v>17</v>
      </c>
      <c r="C28" s="149"/>
      <c r="D28" s="25"/>
      <c r="E28" s="25"/>
      <c r="F28" s="25"/>
      <c r="G28" s="25"/>
      <c r="H28" s="25"/>
      <c r="I28" s="25"/>
      <c r="J28" s="25"/>
      <c r="K28" s="25"/>
      <c r="L28" s="458"/>
      <c r="M28" s="25"/>
      <c r="N28" s="25"/>
      <c r="O28" s="25"/>
      <c r="P28" s="25"/>
      <c r="Q28" s="25"/>
      <c r="R28" s="25"/>
      <c r="S28" s="25"/>
    </row>
    <row r="29" spans="1:19" ht="23.25" hidden="1" customHeight="1">
      <c r="A29" s="22"/>
      <c r="B29" s="20"/>
      <c r="C29" s="21"/>
    </row>
    <row r="30" spans="1:19" ht="22.5" customHeight="1">
      <c r="A30" s="525" t="s">
        <v>33</v>
      </c>
      <c r="B30" s="536"/>
      <c r="C30" s="536"/>
      <c r="D30" s="536"/>
      <c r="E30" s="536"/>
      <c r="F30" s="536"/>
      <c r="G30" s="536"/>
      <c r="H30" s="536"/>
      <c r="I30" s="536"/>
      <c r="J30" s="536"/>
    </row>
    <row r="31" spans="1:19" ht="16.5" customHeight="1">
      <c r="A31" s="501" t="s">
        <v>34</v>
      </c>
      <c r="B31" s="501"/>
      <c r="C31" s="501"/>
      <c r="D31" s="501"/>
      <c r="E31" s="501"/>
      <c r="F31" s="501"/>
      <c r="G31" s="501"/>
      <c r="H31" s="501"/>
      <c r="I31" s="501"/>
      <c r="J31" s="501"/>
    </row>
    <row r="32" spans="1:19" ht="13.5" hidden="1" customHeight="1">
      <c r="A32" s="31"/>
      <c r="B32" s="31"/>
      <c r="C32" s="31"/>
      <c r="D32" s="537" t="s">
        <v>35</v>
      </c>
      <c r="E32" s="537"/>
      <c r="F32" s="537"/>
      <c r="G32" s="537"/>
      <c r="H32" s="537"/>
      <c r="I32" s="537"/>
      <c r="J32" s="177"/>
      <c r="K32" s="3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33" t="s">
        <v>39</v>
      </c>
      <c r="J33" s="34"/>
    </row>
    <row r="34" spans="1:17" ht="1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42</v>
      </c>
      <c r="I34" s="511" t="s">
        <v>40</v>
      </c>
      <c r="J34" s="35"/>
    </row>
    <row r="35" spans="1:17" ht="81.75" customHeight="1">
      <c r="A35" s="511"/>
      <c r="B35" s="511"/>
      <c r="C35" s="530"/>
      <c r="D35" s="23" t="s">
        <v>43</v>
      </c>
      <c r="E35" s="23" t="s">
        <v>44</v>
      </c>
      <c r="F35" s="23" t="s">
        <v>45</v>
      </c>
      <c r="G35" s="529"/>
      <c r="H35" s="530"/>
      <c r="I35" s="511"/>
      <c r="J35" s="179"/>
      <c r="K35" s="25"/>
      <c r="L35" s="458"/>
      <c r="M35" s="25"/>
      <c r="N35" s="25"/>
      <c r="O35" s="25"/>
      <c r="P35" s="25"/>
      <c r="Q35" s="25"/>
    </row>
    <row r="36" spans="1:17" s="29" customFormat="1" ht="21" customHeight="1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6"/>
      <c r="L36" s="459"/>
      <c r="M36" s="26"/>
      <c r="N36" s="26"/>
      <c r="O36" s="26"/>
      <c r="P36" s="26"/>
      <c r="Q36" s="28"/>
    </row>
    <row r="37" spans="1:17" ht="18" customHeight="1">
      <c r="A37" s="36" t="s">
        <v>46</v>
      </c>
      <c r="B37" s="11" t="s">
        <v>9</v>
      </c>
      <c r="C37" s="158">
        <f>SUM('1:46'!C37)</f>
        <v>7376</v>
      </c>
      <c r="D37" s="160">
        <f>SUM('1:46'!D37)</f>
        <v>6124</v>
      </c>
      <c r="E37" s="160">
        <f>SUM('1:46'!E37)</f>
        <v>269</v>
      </c>
      <c r="F37" s="158">
        <f>SUM('1:46'!F37)</f>
        <v>39</v>
      </c>
      <c r="G37" s="160">
        <f>SUM('1:46'!G37)</f>
        <v>327</v>
      </c>
      <c r="H37" s="160">
        <f>SUM('1:46'!H37)</f>
        <v>253</v>
      </c>
      <c r="I37" s="160">
        <f>SUM('1:46'!I37)</f>
        <v>6558</v>
      </c>
      <c r="J37" s="487"/>
      <c r="K37" s="25"/>
      <c r="L37" s="458"/>
      <c r="M37" s="38"/>
      <c r="N37" s="38"/>
      <c r="O37" s="39"/>
      <c r="P37" s="39"/>
      <c r="Q37" s="25"/>
    </row>
    <row r="38" spans="1:17" ht="33" customHeight="1">
      <c r="A38" s="40" t="s">
        <v>47</v>
      </c>
      <c r="B38" s="11" t="s">
        <v>11</v>
      </c>
      <c r="C38" s="159">
        <f>SUM('1:46'!C38)</f>
        <v>269</v>
      </c>
      <c r="D38" s="37">
        <f>SUM('1:46'!D38)</f>
        <v>269</v>
      </c>
      <c r="E38" s="37">
        <f>SUM('1:46'!E38)</f>
        <v>269</v>
      </c>
      <c r="F38" s="159">
        <f>SUM('1:46'!F38)</f>
        <v>13</v>
      </c>
      <c r="G38" s="37">
        <f>SUM('1:46'!G38)</f>
        <v>22</v>
      </c>
      <c r="H38" s="37">
        <f>SUM('1:46'!H38)</f>
        <v>22</v>
      </c>
      <c r="I38" s="159">
        <f>SUM('1:46'!I38)</f>
        <v>248</v>
      </c>
      <c r="J38" s="488"/>
      <c r="K38" s="25"/>
      <c r="L38" s="460"/>
      <c r="M38" s="25"/>
      <c r="N38" s="25"/>
      <c r="O38" s="25"/>
      <c r="P38" s="41"/>
      <c r="Q38" s="25"/>
    </row>
    <row r="39" spans="1:17" ht="32.25" customHeight="1">
      <c r="A39" s="42" t="s">
        <v>48</v>
      </c>
      <c r="B39" s="14" t="s">
        <v>13</v>
      </c>
      <c r="C39" s="138">
        <f>SUM('1:45'!C39)</f>
        <v>0</v>
      </c>
      <c r="D39" s="138">
        <f>SUM('1:46'!D39)</f>
        <v>0</v>
      </c>
      <c r="E39" s="138">
        <f>SUM('1:46'!E39)</f>
        <v>0</v>
      </c>
      <c r="F39" s="138">
        <f>SUM('1:46'!F39)</f>
        <v>0</v>
      </c>
      <c r="G39" s="138">
        <f>SUM('1:46'!G39)</f>
        <v>0</v>
      </c>
      <c r="H39" s="138">
        <f>SUM('1:46'!H39)</f>
        <v>0</v>
      </c>
      <c r="I39" s="138">
        <f>SUM('1:46'!I39)</f>
        <v>0</v>
      </c>
      <c r="J39" s="183"/>
      <c r="K39" s="25"/>
      <c r="L39" s="460"/>
      <c r="M39" s="25"/>
      <c r="N39" s="25"/>
      <c r="O39" s="25"/>
      <c r="P39" s="41"/>
      <c r="Q39" s="25"/>
    </row>
    <row r="40" spans="1:17" ht="18.95" customHeight="1">
      <c r="A40" s="44" t="s">
        <v>49</v>
      </c>
      <c r="B40" s="11" t="s">
        <v>15</v>
      </c>
      <c r="C40" s="138">
        <f>SUM('1:46'!C40)</f>
        <v>226</v>
      </c>
      <c r="D40" s="138">
        <f>SUM('1:46'!D40)</f>
        <v>226</v>
      </c>
      <c r="E40" s="138">
        <f>SUM('1:46'!E40)</f>
        <v>226</v>
      </c>
      <c r="F40" s="138">
        <f>SUM('1:46'!F40)</f>
        <v>1</v>
      </c>
      <c r="G40" s="138">
        <f>SUM('1:46'!G40)</f>
        <v>18</v>
      </c>
      <c r="H40" s="138">
        <f>SUM('1:46'!H40)</f>
        <v>18</v>
      </c>
      <c r="I40" s="138">
        <f>SUM('1:46'!I40)</f>
        <v>207</v>
      </c>
      <c r="J40" s="183"/>
      <c r="L40" s="461"/>
      <c r="P40" s="45"/>
    </row>
    <row r="41" spans="1:17" ht="18.95" customHeight="1">
      <c r="A41" s="46" t="s">
        <v>50</v>
      </c>
      <c r="B41" s="14" t="s">
        <v>17</v>
      </c>
      <c r="C41" s="138">
        <f>SUM('1:45'!C41)</f>
        <v>0</v>
      </c>
      <c r="D41" s="138">
        <f>SUM('1:46'!D41)</f>
        <v>0</v>
      </c>
      <c r="E41" s="138">
        <f>SUM('1:46'!E41)</f>
        <v>0</v>
      </c>
      <c r="F41" s="138">
        <f>SUM('1:46'!F41)</f>
        <v>0</v>
      </c>
      <c r="G41" s="138">
        <f>SUM('1:46'!G41)</f>
        <v>0</v>
      </c>
      <c r="H41" s="138">
        <f>SUM('1:46'!H41)</f>
        <v>0</v>
      </c>
      <c r="I41" s="138">
        <f>SUM('1:46'!I41)</f>
        <v>0</v>
      </c>
      <c r="J41" s="183"/>
      <c r="P41" s="45"/>
    </row>
    <row r="42" spans="1:17" ht="18.95" customHeight="1">
      <c r="A42" s="44" t="s">
        <v>51</v>
      </c>
      <c r="B42" s="14" t="s">
        <v>19</v>
      </c>
      <c r="C42" s="138">
        <f>SUM('1:45'!C42)</f>
        <v>0</v>
      </c>
      <c r="D42" s="138">
        <f>SUM('1:46'!D42)</f>
        <v>0</v>
      </c>
      <c r="E42" s="138">
        <f>SUM('1:46'!E42)</f>
        <v>0</v>
      </c>
      <c r="F42" s="138">
        <f>SUM('1:46'!F42)</f>
        <v>0</v>
      </c>
      <c r="G42" s="138">
        <f>SUM('1:46'!G42)</f>
        <v>0</v>
      </c>
      <c r="H42" s="138">
        <f>SUM('1:46'!H42)</f>
        <v>0</v>
      </c>
      <c r="I42" s="138">
        <f>SUM('1:46'!I42)</f>
        <v>0</v>
      </c>
      <c r="J42" s="183"/>
      <c r="P42" s="45"/>
    </row>
    <row r="43" spans="1:17" ht="18.95" customHeight="1">
      <c r="A43" s="44" t="s">
        <v>52</v>
      </c>
      <c r="B43" s="14" t="s">
        <v>21</v>
      </c>
      <c r="C43" s="138">
        <f>SUM('1:46'!C43)</f>
        <v>43</v>
      </c>
      <c r="D43" s="138">
        <f>SUM('1:46'!D43)</f>
        <v>43</v>
      </c>
      <c r="E43" s="138">
        <f>SUM('1:46'!E43)</f>
        <v>43</v>
      </c>
      <c r="F43" s="138">
        <f>SUM('1:46'!F43)</f>
        <v>12</v>
      </c>
      <c r="G43" s="138">
        <f>SUM('1:46'!G43)</f>
        <v>4</v>
      </c>
      <c r="H43" s="138">
        <f>SUM('1:46'!H43)</f>
        <v>4</v>
      </c>
      <c r="I43" s="138">
        <f>SUM('1:46'!I43)</f>
        <v>41</v>
      </c>
      <c r="J43" s="183"/>
      <c r="P43" s="45"/>
    </row>
    <row r="44" spans="1:17" ht="18.95" customHeight="1">
      <c r="A44" s="44" t="s">
        <v>53</v>
      </c>
      <c r="B44" s="14" t="s">
        <v>23</v>
      </c>
      <c r="C44" s="138">
        <f>SUM('1:45'!C44)</f>
        <v>0</v>
      </c>
      <c r="D44" s="138">
        <f>SUM('1:46'!D44)</f>
        <v>0</v>
      </c>
      <c r="E44" s="138">
        <f>SUM('1:46'!E44)</f>
        <v>0</v>
      </c>
      <c r="F44" s="138">
        <f>SUM('1:46'!F44)</f>
        <v>0</v>
      </c>
      <c r="G44" s="138">
        <f>SUM('1:46'!G44)</f>
        <v>0</v>
      </c>
      <c r="H44" s="138">
        <f>SUM('1:46'!H44)</f>
        <v>0</v>
      </c>
      <c r="I44" s="138">
        <f>SUM('1:46'!I44)</f>
        <v>0</v>
      </c>
      <c r="J44" s="183"/>
      <c r="P44" s="45"/>
    </row>
    <row r="45" spans="1:17" ht="18.95" customHeight="1">
      <c r="A45" s="44" t="s">
        <v>54</v>
      </c>
      <c r="B45" s="11" t="s">
        <v>25</v>
      </c>
      <c r="C45" s="138">
        <f>SUM('1:45'!C45)</f>
        <v>0</v>
      </c>
      <c r="D45" s="138">
        <f>SUM('1:46'!D45)</f>
        <v>0</v>
      </c>
      <c r="E45" s="138">
        <f>SUM('1:46'!E45)</f>
        <v>0</v>
      </c>
      <c r="F45" s="138">
        <f>SUM('1:46'!F45)</f>
        <v>0</v>
      </c>
      <c r="G45" s="138">
        <f>SUM('1:46'!G45)</f>
        <v>0</v>
      </c>
      <c r="H45" s="138">
        <f>SUM('1:46'!H45)</f>
        <v>0</v>
      </c>
      <c r="I45" s="138">
        <f>SUM('1:46'!I45)</f>
        <v>0</v>
      </c>
      <c r="J45" s="183"/>
      <c r="P45" s="45"/>
    </row>
    <row r="46" spans="1:17" ht="18.95" customHeight="1">
      <c r="A46" s="44" t="s">
        <v>55</v>
      </c>
      <c r="B46" s="47">
        <v>10</v>
      </c>
      <c r="C46" s="138">
        <f>SUM('1:45'!C46)</f>
        <v>0</v>
      </c>
      <c r="D46" s="138">
        <f>SUM('1:46'!D46)</f>
        <v>0</v>
      </c>
      <c r="E46" s="138">
        <f>SUM('1:46'!E46)</f>
        <v>0</v>
      </c>
      <c r="F46" s="138">
        <f>SUM('1:46'!F46)</f>
        <v>0</v>
      </c>
      <c r="G46" s="138">
        <f>SUM('1:46'!G46)</f>
        <v>0</v>
      </c>
      <c r="H46" s="138">
        <f>SUM('1:46'!H46)</f>
        <v>0</v>
      </c>
      <c r="I46" s="138">
        <f>SUM('1:46'!I46)</f>
        <v>0</v>
      </c>
      <c r="J46" s="183"/>
      <c r="P46" s="45"/>
    </row>
    <row r="47" spans="1:17" ht="20.25" customHeight="1">
      <c r="A47" s="48" t="s">
        <v>56</v>
      </c>
      <c r="B47" s="47">
        <v>11</v>
      </c>
      <c r="C47" s="138">
        <f>SUM('1:46'!C47)</f>
        <v>7107</v>
      </c>
      <c r="D47" s="138">
        <f>SUM('1:46'!D47)</f>
        <v>5855</v>
      </c>
      <c r="E47" s="138">
        <f>SUM('1:46'!E47)</f>
        <v>0</v>
      </c>
      <c r="F47" s="138">
        <f>SUM('1:46'!F47)</f>
        <v>26</v>
      </c>
      <c r="G47" s="138">
        <f>SUM('1:46'!G47)</f>
        <v>305</v>
      </c>
      <c r="H47" s="138">
        <f>SUM('1:46'!H47)</f>
        <v>231</v>
      </c>
      <c r="I47" s="138">
        <f>SUM('1:46'!I47)</f>
        <v>6310</v>
      </c>
      <c r="J47" s="489"/>
      <c r="P47" s="45"/>
    </row>
    <row r="48" spans="1:17" ht="21" customHeight="1">
      <c r="A48" s="48" t="s">
        <v>57</v>
      </c>
      <c r="B48" s="47">
        <v>12</v>
      </c>
      <c r="C48" s="138">
        <f>SUM('1:46'!C48)</f>
        <v>0</v>
      </c>
      <c r="D48" s="138">
        <f>SUM('1:46'!D48)</f>
        <v>0</v>
      </c>
      <c r="E48" s="138">
        <f>SUM('1:46'!E48)</f>
        <v>0</v>
      </c>
      <c r="F48" s="138">
        <f>SUM('1:46'!F48)</f>
        <v>0</v>
      </c>
      <c r="G48" s="138">
        <f>SUM('1:46'!G48)</f>
        <v>0</v>
      </c>
      <c r="H48" s="138">
        <f>SUM('1:46'!H48)</f>
        <v>0</v>
      </c>
      <c r="I48" s="138">
        <f>SUM('1:46'!I48)</f>
        <v>0</v>
      </c>
      <c r="J48" s="489"/>
      <c r="P48" s="45"/>
    </row>
    <row r="49" spans="1:17" ht="19.5" customHeight="1">
      <c r="A49" s="30" t="s">
        <v>58</v>
      </c>
      <c r="B49" s="47">
        <v>13</v>
      </c>
      <c r="C49" s="138">
        <f>SUM('1:46'!C49)</f>
        <v>0</v>
      </c>
      <c r="D49" s="138">
        <f>SUM('1:46'!D49)</f>
        <v>0</v>
      </c>
      <c r="E49" s="138">
        <f>SUM('1:46'!E49)</f>
        <v>0</v>
      </c>
      <c r="F49" s="138">
        <f>SUM('1:46'!F49)</f>
        <v>0</v>
      </c>
      <c r="G49" s="138">
        <f>SUM('1:46'!G49)</f>
        <v>0</v>
      </c>
      <c r="H49" s="138">
        <f>SUM('1:46'!H49)</f>
        <v>0</v>
      </c>
      <c r="I49" s="138">
        <f>SUM('1:46'!I49)</f>
        <v>0</v>
      </c>
      <c r="J49" s="489"/>
      <c r="P49" s="45"/>
    </row>
    <row r="50" spans="1:17" ht="18.75" customHeight="1">
      <c r="A50" s="30" t="s">
        <v>59</v>
      </c>
      <c r="B50" s="47">
        <v>14</v>
      </c>
      <c r="C50" s="138">
        <f>SUM('1:46'!C50)</f>
        <v>0</v>
      </c>
      <c r="D50" s="138">
        <f>SUM('1:46'!D50)</f>
        <v>0</v>
      </c>
      <c r="E50" s="138">
        <f>SUM('1:46'!E50)</f>
        <v>0</v>
      </c>
      <c r="F50" s="138">
        <f>SUM('1:46'!F50)</f>
        <v>0</v>
      </c>
      <c r="G50" s="138">
        <f>SUM('1:46'!G50)</f>
        <v>0</v>
      </c>
      <c r="H50" s="138">
        <f>SUM('1:46'!H50)</f>
        <v>0</v>
      </c>
      <c r="I50" s="138">
        <f>SUM('1:46'!I50)</f>
        <v>0</v>
      </c>
      <c r="J50" s="489"/>
      <c r="P50" s="45"/>
    </row>
    <row r="51" spans="1:17" ht="18.95" customHeight="1">
      <c r="A51" s="49" t="s">
        <v>60</v>
      </c>
      <c r="B51" s="47">
        <v>15</v>
      </c>
      <c r="C51" s="138">
        <f>SUM('1:46'!C51)</f>
        <v>0</v>
      </c>
      <c r="D51" s="138">
        <f>SUM('1:46'!D51)</f>
        <v>0</v>
      </c>
      <c r="E51" s="138">
        <f>SUM('1:46'!E51)</f>
        <v>0</v>
      </c>
      <c r="F51" s="138">
        <f>SUM('1:46'!F51)</f>
        <v>0</v>
      </c>
      <c r="G51" s="138">
        <f>SUM('1:46'!G51)</f>
        <v>0</v>
      </c>
      <c r="H51" s="138">
        <f>SUM('1:46'!H51)</f>
        <v>0</v>
      </c>
      <c r="I51" s="138">
        <f>SUM('1:46'!I51)</f>
        <v>0</v>
      </c>
      <c r="J51" s="489"/>
    </row>
    <row r="52" spans="1:17" ht="18.95" customHeight="1">
      <c r="A52" s="49" t="s">
        <v>61</v>
      </c>
      <c r="B52" s="47">
        <v>16</v>
      </c>
      <c r="C52" s="138">
        <f>SUM('1:46'!C52)</f>
        <v>0</v>
      </c>
      <c r="D52" s="50" t="s">
        <v>62</v>
      </c>
      <c r="E52" s="138">
        <f>SUM('1:46'!E52)</f>
        <v>0</v>
      </c>
      <c r="F52" s="138">
        <f>SUM('1:46'!F52)</f>
        <v>0</v>
      </c>
      <c r="G52" s="138">
        <f>SUM('1:46'!G52)</f>
        <v>0</v>
      </c>
      <c r="H52" s="50" t="s">
        <v>62</v>
      </c>
      <c r="I52" s="138">
        <f>SUM('1:46'!I52)</f>
        <v>0</v>
      </c>
      <c r="J52" s="489"/>
    </row>
    <row r="53" spans="1:17" ht="18.95" customHeight="1">
      <c r="A53" s="49" t="s">
        <v>63</v>
      </c>
      <c r="B53" s="47">
        <v>17</v>
      </c>
      <c r="C53" s="138">
        <f>SUM('1:46'!C53)</f>
        <v>0</v>
      </c>
      <c r="D53" s="138">
        <f>SUM('1:46'!D53)</f>
        <v>0</v>
      </c>
      <c r="E53" s="138">
        <f>SUM('1:46'!E53)</f>
        <v>0</v>
      </c>
      <c r="F53" s="138">
        <f>SUM('1:46'!F53)</f>
        <v>0</v>
      </c>
      <c r="G53" s="138">
        <f>SUM('1:46'!G53)</f>
        <v>0</v>
      </c>
      <c r="H53" s="138">
        <f>SUM('1:46'!H53)</f>
        <v>0</v>
      </c>
      <c r="I53" s="138">
        <f>SUM('1:46'!I53)</f>
        <v>0</v>
      </c>
      <c r="J53" s="489"/>
    </row>
    <row r="54" spans="1:17" ht="18.95" customHeight="1">
      <c r="A54" s="51" t="s">
        <v>64</v>
      </c>
      <c r="B54" s="52">
        <v>18</v>
      </c>
      <c r="C54" s="138">
        <f>SUM('1:46'!C54)</f>
        <v>0</v>
      </c>
      <c r="D54" s="138">
        <f>SUM('1:46'!D54)</f>
        <v>0</v>
      </c>
      <c r="E54" s="138">
        <f>SUM('1:46'!E54)</f>
        <v>0</v>
      </c>
      <c r="F54" s="138">
        <f>SUM('1:46'!F54)</f>
        <v>0</v>
      </c>
      <c r="G54" s="138">
        <f>SUM('1:46'!G54)</f>
        <v>0</v>
      </c>
      <c r="H54" s="138">
        <f>SUM('1:46'!H54)</f>
        <v>0</v>
      </c>
      <c r="I54" s="138">
        <f>SUM('1:46'!I54)</f>
        <v>0</v>
      </c>
      <c r="J54" s="489"/>
    </row>
    <row r="55" spans="1:17" ht="14.25" customHeight="1">
      <c r="A55" s="53" t="s">
        <v>65</v>
      </c>
      <c r="B55" s="47">
        <v>19</v>
      </c>
      <c r="C55" s="138">
        <f>SUM('1:46'!C55)</f>
        <v>0</v>
      </c>
      <c r="D55" s="138">
        <f>SUM('1:46'!D55)</f>
        <v>0</v>
      </c>
      <c r="E55" s="138">
        <f>SUM('1:46'!E55)</f>
        <v>0</v>
      </c>
      <c r="F55" s="138">
        <f>SUM('1:46'!F55)</f>
        <v>0</v>
      </c>
      <c r="G55" s="138">
        <f>SUM('1:46'!G55)</f>
        <v>0</v>
      </c>
      <c r="H55" s="138">
        <f>SUM('1:46'!H55)</f>
        <v>0</v>
      </c>
      <c r="I55" s="138">
        <f>SUM('1:46'!I55)</f>
        <v>0</v>
      </c>
      <c r="J55" s="489"/>
    </row>
    <row r="56" spans="1:17" ht="18.95" customHeight="1">
      <c r="A56" s="54" t="s">
        <v>66</v>
      </c>
      <c r="B56" s="47">
        <v>20</v>
      </c>
      <c r="C56" s="138">
        <f>SUM('1:46'!C56)</f>
        <v>0</v>
      </c>
      <c r="D56" s="138">
        <f>SUM('1:46'!D56)</f>
        <v>0</v>
      </c>
      <c r="E56" s="138">
        <f>SUM('1:46'!E56)</f>
        <v>0</v>
      </c>
      <c r="F56" s="138">
        <f>SUM('1:46'!F56)</f>
        <v>0</v>
      </c>
      <c r="G56" s="138">
        <f>SUM('1:46'!G56)</f>
        <v>0</v>
      </c>
      <c r="H56" s="138">
        <f>SUM('1:46'!H56)</f>
        <v>0</v>
      </c>
      <c r="I56" s="138">
        <f>SUM('1:46'!I56)</f>
        <v>0</v>
      </c>
      <c r="J56" s="489"/>
    </row>
    <row r="57" spans="1:17" ht="32.25" customHeight="1">
      <c r="A57" s="13" t="s">
        <v>67</v>
      </c>
      <c r="B57" s="52">
        <v>21</v>
      </c>
      <c r="C57" s="138">
        <f>SUM('1:46'!C57)</f>
        <v>260</v>
      </c>
      <c r="D57" s="50" t="s">
        <v>62</v>
      </c>
      <c r="E57" s="50" t="s">
        <v>62</v>
      </c>
      <c r="F57" s="50" t="s">
        <v>62</v>
      </c>
      <c r="G57" s="138">
        <f>SUM('1:46'!G57)</f>
        <v>27</v>
      </c>
      <c r="H57" s="55" t="s">
        <v>62</v>
      </c>
      <c r="I57" s="50" t="s">
        <v>62</v>
      </c>
      <c r="J57" s="489"/>
    </row>
    <row r="58" spans="1:17" ht="18.95" customHeight="1">
      <c r="A58" s="56" t="s">
        <v>68</v>
      </c>
      <c r="B58" s="47">
        <v>22</v>
      </c>
      <c r="C58" s="138">
        <f>SUM('1:46'!C58)</f>
        <v>0</v>
      </c>
      <c r="D58" s="50" t="s">
        <v>62</v>
      </c>
      <c r="E58" s="50" t="s">
        <v>62</v>
      </c>
      <c r="F58" s="50" t="s">
        <v>62</v>
      </c>
      <c r="G58" s="138">
        <f>SUM('1:46'!G58)</f>
        <v>0</v>
      </c>
      <c r="H58" s="50" t="s">
        <v>62</v>
      </c>
      <c r="I58" s="50" t="s">
        <v>62</v>
      </c>
      <c r="J58" s="489"/>
    </row>
    <row r="59" spans="1:17" ht="18.95" customHeight="1">
      <c r="A59" s="57" t="s">
        <v>69</v>
      </c>
      <c r="B59" s="47">
        <v>23</v>
      </c>
      <c r="C59" s="138">
        <f>SUM('1:46'!C59)</f>
        <v>344</v>
      </c>
      <c r="D59" s="50" t="s">
        <v>62</v>
      </c>
      <c r="E59" s="50" t="s">
        <v>62</v>
      </c>
      <c r="F59" s="50" t="s">
        <v>62</v>
      </c>
      <c r="G59" s="138">
        <f>SUM('1:46'!G59)</f>
        <v>17</v>
      </c>
      <c r="H59" s="50" t="s">
        <v>62</v>
      </c>
      <c r="I59" s="50" t="s">
        <v>62</v>
      </c>
      <c r="J59" s="186"/>
      <c r="K59" s="59"/>
      <c r="L59" s="480"/>
      <c r="M59" s="59"/>
      <c r="N59" s="59"/>
      <c r="O59" s="59"/>
      <c r="P59" s="59"/>
    </row>
    <row r="60" spans="1:17" ht="12.75" customHeight="1">
      <c r="A60" s="60"/>
      <c r="B60" s="61"/>
      <c r="C60" s="62"/>
      <c r="D60" s="63"/>
      <c r="E60" s="63"/>
      <c r="F60" s="64"/>
      <c r="G60" s="63"/>
      <c r="H60" s="63"/>
      <c r="I60" s="58"/>
      <c r="J60" s="186"/>
      <c r="K60" s="65"/>
      <c r="L60" s="481"/>
      <c r="M60" s="65"/>
      <c r="N60" s="65"/>
      <c r="O60" s="65"/>
      <c r="P60" s="65"/>
    </row>
    <row r="61" spans="1:17" ht="18" customHeight="1">
      <c r="A61" s="501" t="s">
        <v>70</v>
      </c>
      <c r="B61" s="501"/>
      <c r="C61" s="501"/>
      <c r="D61" s="501"/>
      <c r="E61" s="501"/>
      <c r="F61" s="501"/>
      <c r="G61" s="501"/>
      <c r="H61" s="501"/>
      <c r="I61" s="501"/>
      <c r="J61" s="501"/>
      <c r="K61" s="501"/>
      <c r="L61" s="501"/>
      <c r="M61" s="501"/>
      <c r="N61" s="501"/>
    </row>
    <row r="62" spans="1:17" ht="13.5" customHeight="1">
      <c r="A62" s="31"/>
      <c r="B62" s="31"/>
      <c r="C62" s="31"/>
      <c r="D62" s="31"/>
      <c r="E62" s="31"/>
      <c r="F62" s="31"/>
      <c r="G62" s="31"/>
      <c r="H62" s="523" t="s">
        <v>71</v>
      </c>
      <c r="I62" s="523"/>
      <c r="J62" s="523"/>
      <c r="K62" s="523"/>
      <c r="L62" s="482"/>
      <c r="M62" s="66"/>
      <c r="N62" s="66"/>
    </row>
    <row r="63" spans="1:17" ht="55.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462"/>
      <c r="M63" s="67"/>
      <c r="N63" s="67"/>
      <c r="O63" s="25"/>
      <c r="P63" s="25"/>
      <c r="Q63" s="25"/>
    </row>
    <row r="64" spans="1:17" ht="31.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483"/>
      <c r="M64" s="35"/>
      <c r="N64" s="35"/>
      <c r="O64" s="25"/>
      <c r="P64" s="25"/>
      <c r="Q64" s="25"/>
    </row>
    <row r="65" spans="1:18" s="29" customFormat="1" ht="15.75" customHeight="1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493"/>
      <c r="M65" s="26"/>
      <c r="N65" s="26"/>
      <c r="O65" s="26"/>
      <c r="P65" s="26"/>
      <c r="Q65" s="28"/>
    </row>
    <row r="66" spans="1:18" ht="18" customHeight="1">
      <c r="A66" s="30" t="s">
        <v>82</v>
      </c>
      <c r="B66" s="11" t="s">
        <v>9</v>
      </c>
      <c r="C66" s="139">
        <f>SUM('1:46'!C66)</f>
        <v>7376</v>
      </c>
      <c r="D66" s="156">
        <f>SUM('1:46'!D66)</f>
        <v>0</v>
      </c>
      <c r="E66" s="156">
        <f>SUM('1:46'!E66)</f>
        <v>220</v>
      </c>
      <c r="F66" s="156">
        <f>SUM('1:46'!F66)</f>
        <v>1014</v>
      </c>
      <c r="G66" s="156">
        <f>SUM('1:46'!G66)</f>
        <v>1451</v>
      </c>
      <c r="H66" s="156">
        <f>SUM('1:46'!H66)</f>
        <v>1569</v>
      </c>
      <c r="I66" s="156">
        <f>SUM('1:46'!I66)</f>
        <v>1598</v>
      </c>
      <c r="J66" s="156">
        <f>SUM('1:46'!J66)</f>
        <v>1449</v>
      </c>
      <c r="K66" s="156">
        <f>SUM('1:46'!K66)</f>
        <v>75</v>
      </c>
      <c r="L66" s="494">
        <f>D66+E66+F66+G66+H66+I66+J66+K66</f>
        <v>7376</v>
      </c>
      <c r="M66" s="62"/>
      <c r="N66" s="62"/>
      <c r="O66" s="69"/>
      <c r="P66" s="25"/>
      <c r="Q66" s="25"/>
    </row>
    <row r="67" spans="1:18" ht="18" customHeight="1">
      <c r="A67" s="70" t="s">
        <v>83</v>
      </c>
      <c r="B67" s="11" t="s">
        <v>11</v>
      </c>
      <c r="C67" s="139">
        <f>SUM('1:46'!C67)</f>
        <v>3531</v>
      </c>
      <c r="D67" s="156">
        <f>SUM('1:46'!D67)</f>
        <v>0</v>
      </c>
      <c r="E67" s="156">
        <f>SUM('1:46'!E67)</f>
        <v>111</v>
      </c>
      <c r="F67" s="156">
        <f>SUM('1:46'!F67)</f>
        <v>488</v>
      </c>
      <c r="G67" s="156">
        <f>SUM('1:46'!G67)</f>
        <v>670</v>
      </c>
      <c r="H67" s="156">
        <f>SUM('1:46'!H67)</f>
        <v>753</v>
      </c>
      <c r="I67" s="156">
        <f>SUM('1:46'!I67)</f>
        <v>759</v>
      </c>
      <c r="J67" s="156">
        <f>SUM('1:46'!J67)</f>
        <v>718</v>
      </c>
      <c r="K67" s="156">
        <f>SUM('1:46'!K67)</f>
        <v>32</v>
      </c>
      <c r="L67" s="494">
        <f>D67+E67+F67+G67+H67+I67+J67+K67</f>
        <v>3531</v>
      </c>
      <c r="M67" s="62"/>
      <c r="N67" s="62"/>
      <c r="O67" s="25"/>
      <c r="P67" s="25"/>
      <c r="Q67" s="25"/>
    </row>
    <row r="68" spans="1:18" ht="33" customHeight="1">
      <c r="A68" s="30" t="s">
        <v>84</v>
      </c>
      <c r="B68" s="14" t="s">
        <v>13</v>
      </c>
      <c r="C68" s="139">
        <f>SUM('1:46'!C68)</f>
        <v>39</v>
      </c>
      <c r="D68" s="156">
        <f>SUM('1:46'!D68)</f>
        <v>0</v>
      </c>
      <c r="E68" s="156">
        <f>SUM('1:46'!E68)</f>
        <v>0</v>
      </c>
      <c r="F68" s="156">
        <f>SUM('1:46'!F68)</f>
        <v>1</v>
      </c>
      <c r="G68" s="156">
        <f>SUM('1:46'!G68)</f>
        <v>7</v>
      </c>
      <c r="H68" s="156">
        <f>SUM('1:46'!H68)</f>
        <v>3</v>
      </c>
      <c r="I68" s="156">
        <f>SUM('1:46'!I68)</f>
        <v>12</v>
      </c>
      <c r="J68" s="156">
        <f>SUM('1:46'!J68)</f>
        <v>14</v>
      </c>
      <c r="K68" s="156">
        <f>SUM('1:46'!K68)</f>
        <v>2</v>
      </c>
      <c r="L68" s="494">
        <f>D68+E68+F68+G68+H68+I68+J68+K68</f>
        <v>39</v>
      </c>
      <c r="M68" s="62"/>
      <c r="N68" s="62"/>
    </row>
    <row r="69" spans="1:18" ht="18" customHeight="1">
      <c r="A69" s="56" t="s">
        <v>85</v>
      </c>
      <c r="B69" s="11" t="s">
        <v>15</v>
      </c>
      <c r="C69" s="139">
        <f>SUM('1:46'!C69)</f>
        <v>15</v>
      </c>
      <c r="D69" s="156">
        <f>SUM('1:46'!D69)</f>
        <v>0</v>
      </c>
      <c r="E69" s="156">
        <f>SUM('1:46'!E69)</f>
        <v>0</v>
      </c>
      <c r="F69" s="156">
        <f>SUM('1:46'!F69)</f>
        <v>1</v>
      </c>
      <c r="G69" s="156">
        <f>SUM('1:46'!G69)</f>
        <v>5</v>
      </c>
      <c r="H69" s="156">
        <f>SUM('1:46'!H69)</f>
        <v>1</v>
      </c>
      <c r="I69" s="156">
        <f>SUM('1:46'!I69)</f>
        <v>2</v>
      </c>
      <c r="J69" s="156">
        <f>SUM('1:46'!J69)</f>
        <v>5</v>
      </c>
      <c r="K69" s="156">
        <f>SUM('1:46'!K69)</f>
        <v>1</v>
      </c>
      <c r="L69" s="494">
        <f>D69+E69+F69+G69+H69+I69+J69+K69</f>
        <v>15</v>
      </c>
      <c r="M69" s="62"/>
      <c r="N69" s="62"/>
    </row>
    <row r="70" spans="1:18" ht="31.5" customHeight="1"/>
    <row r="71" spans="1:18" ht="21.75" customHeight="1">
      <c r="A71" s="501" t="s">
        <v>86</v>
      </c>
      <c r="B71" s="501"/>
      <c r="C71" s="501"/>
      <c r="D71" s="501"/>
    </row>
    <row r="72" spans="1:18" ht="13.5" customHeight="1">
      <c r="A72" s="526" t="s">
        <v>87</v>
      </c>
      <c r="B72" s="527"/>
      <c r="C72" s="527"/>
      <c r="D72" s="527"/>
    </row>
    <row r="73" spans="1:18" ht="94.5">
      <c r="A73" s="3" t="s">
        <v>36</v>
      </c>
      <c r="B73" s="3" t="s">
        <v>6</v>
      </c>
      <c r="C73" s="3" t="s">
        <v>88</v>
      </c>
      <c r="D73" s="71" t="s">
        <v>89</v>
      </c>
    </row>
    <row r="74" spans="1:18" s="29" customFormat="1" ht="15.75" customHeight="1">
      <c r="A74" s="23">
        <v>1</v>
      </c>
      <c r="B74" s="23">
        <v>2</v>
      </c>
      <c r="C74" s="23">
        <v>3</v>
      </c>
      <c r="D74" s="23">
        <v>4</v>
      </c>
      <c r="E74" s="26"/>
      <c r="F74" s="26"/>
      <c r="G74" s="26"/>
      <c r="H74" s="26"/>
      <c r="I74" s="26"/>
      <c r="J74" s="27"/>
      <c r="K74" s="26"/>
      <c r="L74" s="459"/>
      <c r="M74" s="26"/>
      <c r="N74" s="26"/>
      <c r="O74" s="26"/>
      <c r="P74" s="26"/>
      <c r="Q74" s="28"/>
      <c r="R74" s="28"/>
    </row>
    <row r="75" spans="1:18" ht="34.5" customHeight="1">
      <c r="A75" s="30" t="s">
        <v>90</v>
      </c>
      <c r="B75" s="11" t="s">
        <v>9</v>
      </c>
      <c r="C75" s="16">
        <f>SUM('1:46'!C75)</f>
        <v>0</v>
      </c>
      <c r="D75" s="16">
        <f>SUM('1:46'!D75)</f>
        <v>0</v>
      </c>
      <c r="E75" s="25"/>
      <c r="F75" s="25"/>
      <c r="G75" s="25"/>
      <c r="H75" s="25"/>
      <c r="I75" s="25"/>
      <c r="J75" s="25"/>
      <c r="K75" s="25"/>
      <c r="L75" s="458"/>
      <c r="M75" s="25"/>
      <c r="N75" s="25"/>
      <c r="O75" s="25"/>
      <c r="P75" s="25"/>
      <c r="Q75" s="25"/>
      <c r="R75" s="25"/>
    </row>
    <row r="76" spans="1:18" ht="36" customHeight="1">
      <c r="A76" s="30" t="s">
        <v>91</v>
      </c>
      <c r="B76" s="11" t="s">
        <v>11</v>
      </c>
      <c r="C76" s="16">
        <f>SUM('1:46'!C76)</f>
        <v>0</v>
      </c>
      <c r="D76" s="16">
        <f>SUM('1:46'!D76)</f>
        <v>0</v>
      </c>
      <c r="G76" s="18"/>
    </row>
    <row r="77" spans="1:18" ht="33.75" hidden="1" customHeight="1">
      <c r="A77" s="72"/>
      <c r="B77" s="43"/>
      <c r="C77" s="43"/>
      <c r="D77" s="73"/>
      <c r="E77" s="74"/>
      <c r="F77" s="74"/>
      <c r="G77" s="74"/>
      <c r="H77" s="74"/>
    </row>
    <row r="78" spans="1:18" ht="23.25" customHeight="1">
      <c r="A78" s="501" t="s">
        <v>92</v>
      </c>
      <c r="B78" s="501"/>
      <c r="C78" s="501"/>
      <c r="D78" s="501"/>
      <c r="E78" s="501"/>
    </row>
    <row r="79" spans="1:18" ht="15" customHeight="1">
      <c r="A79" s="75"/>
      <c r="B79" s="523" t="s">
        <v>87</v>
      </c>
      <c r="C79" s="523"/>
      <c r="D79" s="523"/>
      <c r="E79" s="76"/>
    </row>
    <row r="80" spans="1:18" ht="63.75">
      <c r="A80" s="77" t="s">
        <v>36</v>
      </c>
      <c r="B80" s="77" t="s">
        <v>6</v>
      </c>
      <c r="C80" s="77" t="s">
        <v>93</v>
      </c>
      <c r="D80" s="78" t="s">
        <v>94</v>
      </c>
      <c r="E80" s="35"/>
      <c r="F80" s="25"/>
      <c r="G80" s="25"/>
      <c r="H80" s="25"/>
      <c r="I80" s="25"/>
      <c r="J80" s="25"/>
      <c r="K80" s="25"/>
      <c r="L80" s="458"/>
      <c r="M80" s="25"/>
      <c r="N80" s="25"/>
      <c r="O80" s="25"/>
      <c r="P80" s="25"/>
      <c r="Q80" s="25"/>
    </row>
    <row r="81" spans="1:18" s="29" customFormat="1" ht="15" customHeight="1">
      <c r="A81" s="23">
        <v>1</v>
      </c>
      <c r="B81" s="23">
        <v>2</v>
      </c>
      <c r="C81" s="23">
        <v>3</v>
      </c>
      <c r="D81" s="23">
        <v>4</v>
      </c>
      <c r="E81" s="26"/>
      <c r="F81" s="26"/>
      <c r="G81" s="26"/>
      <c r="H81" s="26"/>
      <c r="I81" s="26"/>
      <c r="J81" s="27"/>
      <c r="K81" s="26"/>
      <c r="L81" s="459"/>
      <c r="M81" s="26"/>
      <c r="N81" s="26"/>
      <c r="O81" s="26"/>
      <c r="P81" s="26"/>
      <c r="Q81" s="28"/>
    </row>
    <row r="82" spans="1:18" ht="22.5" customHeight="1">
      <c r="A82" s="30" t="s">
        <v>82</v>
      </c>
      <c r="B82" s="11" t="s">
        <v>9</v>
      </c>
      <c r="C82" s="55" t="s">
        <v>62</v>
      </c>
      <c r="D82" s="139">
        <f>C66</f>
        <v>7376</v>
      </c>
      <c r="E82" s="79"/>
      <c r="F82" s="25"/>
      <c r="G82" s="25"/>
      <c r="H82" s="25"/>
      <c r="I82" s="25"/>
      <c r="J82" s="25"/>
      <c r="K82" s="25"/>
      <c r="L82" s="458"/>
      <c r="M82" s="25"/>
      <c r="N82" s="25"/>
      <c r="O82" s="25"/>
      <c r="P82" s="25"/>
      <c r="Q82" s="25"/>
    </row>
    <row r="83" spans="1:18" ht="31.5">
      <c r="A83" s="80" t="s">
        <v>95</v>
      </c>
      <c r="B83" s="11"/>
      <c r="C83" s="55"/>
      <c r="D83" s="81"/>
      <c r="E83" s="79"/>
      <c r="F83" s="25"/>
      <c r="G83" s="25"/>
      <c r="H83" s="25"/>
      <c r="I83" s="25"/>
      <c r="J83" s="25"/>
      <c r="K83" s="25"/>
      <c r="L83" s="458"/>
      <c r="M83" s="25"/>
      <c r="N83" s="25"/>
      <c r="O83" s="25"/>
      <c r="P83" s="25"/>
      <c r="Q83" s="25"/>
    </row>
    <row r="84" spans="1:18" ht="18.95" customHeight="1">
      <c r="A84" s="82" t="s">
        <v>96</v>
      </c>
      <c r="B84" s="11" t="s">
        <v>11</v>
      </c>
      <c r="C84" s="83">
        <v>155</v>
      </c>
      <c r="D84" s="16">
        <f>SUM('1:46'!D84)</f>
        <v>7376</v>
      </c>
      <c r="E84" s="21"/>
    </row>
    <row r="85" spans="1:18" ht="0.75" customHeight="1">
      <c r="A85" s="84"/>
      <c r="B85" s="85"/>
      <c r="C85" s="86"/>
      <c r="D85" s="87"/>
      <c r="E85" s="88"/>
    </row>
    <row r="86" spans="1:18" ht="0.75" customHeight="1">
      <c r="A86" s="89"/>
      <c r="B86" s="20"/>
      <c r="C86" s="21"/>
      <c r="D86" s="21"/>
      <c r="E86" s="21"/>
      <c r="F86" s="21"/>
      <c r="G86" s="21"/>
    </row>
    <row r="87" spans="1:18" ht="27.75" customHeight="1">
      <c r="A87" s="525" t="s">
        <v>97</v>
      </c>
      <c r="B87" s="525"/>
      <c r="C87" s="525"/>
      <c r="D87" s="525"/>
      <c r="E87" s="525"/>
      <c r="F87" s="525"/>
      <c r="G87" s="525"/>
      <c r="H87" s="525"/>
      <c r="I87" s="525"/>
      <c r="J87" s="525"/>
    </row>
    <row r="88" spans="1:18" ht="17.100000000000001" customHeight="1">
      <c r="A88" s="501" t="s">
        <v>98</v>
      </c>
      <c r="B88" s="501"/>
      <c r="C88" s="501"/>
      <c r="D88" s="501"/>
      <c r="E88" s="501"/>
      <c r="F88" s="501"/>
      <c r="G88" s="501"/>
      <c r="H88" s="501"/>
      <c r="I88" s="501"/>
      <c r="J88" s="501"/>
    </row>
    <row r="89" spans="1:18" ht="17.100000000000001" customHeight="1">
      <c r="A89" s="523" t="s">
        <v>99</v>
      </c>
      <c r="B89" s="523"/>
      <c r="C89" s="523"/>
      <c r="D89" s="523"/>
      <c r="E89" s="523"/>
      <c r="F89" s="523"/>
      <c r="G89" s="523"/>
      <c r="H89" s="523"/>
      <c r="I89" s="523"/>
      <c r="J89" s="206"/>
    </row>
    <row r="90" spans="1:18" ht="25.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67"/>
    </row>
    <row r="91" spans="1:18" ht="109.5" customHeight="1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67"/>
      <c r="K91" s="25"/>
      <c r="L91" s="458"/>
      <c r="M91" s="25"/>
      <c r="N91" s="69"/>
      <c r="O91" s="25"/>
      <c r="P91" s="25"/>
      <c r="Q91" s="25"/>
      <c r="R91" s="25"/>
    </row>
    <row r="92" spans="1:18" s="29" customFormat="1" ht="14.25" customHeight="1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495"/>
      <c r="K92" s="26"/>
      <c r="L92" s="459"/>
      <c r="M92" s="26"/>
      <c r="N92" s="26"/>
      <c r="O92" s="26"/>
      <c r="P92" s="26"/>
      <c r="Q92" s="28"/>
      <c r="R92" s="28"/>
    </row>
    <row r="93" spans="1:18" ht="31.5">
      <c r="A93" s="30" t="s">
        <v>108</v>
      </c>
      <c r="B93" s="11" t="s">
        <v>9</v>
      </c>
      <c r="C93" s="139">
        <f>SUM('1:46'!C93)</f>
        <v>567</v>
      </c>
      <c r="D93" s="139">
        <f>SUM('1:46'!D93)</f>
        <v>288</v>
      </c>
      <c r="E93" s="139">
        <f>SUM('1:46'!E93)</f>
        <v>288</v>
      </c>
      <c r="F93" s="139">
        <f>SUM('1:46'!F93)</f>
        <v>279</v>
      </c>
      <c r="G93" s="139">
        <f>SUM('1:46'!G93)</f>
        <v>276</v>
      </c>
      <c r="H93" s="139">
        <f>SUM('1:46'!H93)</f>
        <v>562</v>
      </c>
      <c r="I93" s="139">
        <f>SUM('1:46'!I93)</f>
        <v>14</v>
      </c>
      <c r="J93" s="496">
        <f>D93+F93</f>
        <v>567</v>
      </c>
      <c r="K93" s="467"/>
      <c r="L93" s="458"/>
      <c r="M93" s="25"/>
      <c r="N93" s="25"/>
      <c r="O93" s="25"/>
      <c r="P93" s="25"/>
      <c r="Q93" s="25"/>
      <c r="R93" s="25"/>
    </row>
    <row r="94" spans="1:18" ht="17.100000000000001" customHeight="1">
      <c r="A94" s="80" t="s">
        <v>109</v>
      </c>
      <c r="B94" s="90"/>
      <c r="C94" s="156">
        <f>SUM('1:46'!C94)</f>
        <v>0</v>
      </c>
      <c r="D94" s="156">
        <f>SUM('1:46'!D94)</f>
        <v>0</v>
      </c>
      <c r="E94" s="156">
        <f>SUM('1:46'!E94)</f>
        <v>0</v>
      </c>
      <c r="F94" s="156">
        <f>SUM('1:46'!F94)</f>
        <v>0</v>
      </c>
      <c r="G94" s="156">
        <f>SUM('1:46'!G94)</f>
        <v>0</v>
      </c>
      <c r="H94" s="156">
        <f>SUM('1:46'!H94)</f>
        <v>0</v>
      </c>
      <c r="I94" s="156">
        <f>SUM('1:46'!I94)</f>
        <v>0</v>
      </c>
      <c r="J94" s="496">
        <f t="shared" ref="J94:J102" si="0">D94+F94</f>
        <v>0</v>
      </c>
      <c r="K94" s="467"/>
      <c r="L94" s="458"/>
      <c r="M94" s="69"/>
      <c r="N94" s="25"/>
      <c r="O94" s="25"/>
      <c r="P94" s="25"/>
      <c r="Q94" s="25"/>
      <c r="R94" s="25"/>
    </row>
    <row r="95" spans="1:18" ht="18.95" customHeight="1">
      <c r="A95" s="91" t="s">
        <v>110</v>
      </c>
      <c r="B95" s="11" t="s">
        <v>11</v>
      </c>
      <c r="C95" s="156">
        <f>SUM('1:46'!C95)</f>
        <v>438</v>
      </c>
      <c r="D95" s="156">
        <f>SUM('1:46'!D95)</f>
        <v>204</v>
      </c>
      <c r="E95" s="156">
        <f>SUM('1:46'!E95)</f>
        <v>204</v>
      </c>
      <c r="F95" s="156">
        <f>SUM('1:46'!F95)</f>
        <v>234</v>
      </c>
      <c r="G95" s="156">
        <f>SUM('1:46'!G95)</f>
        <v>232</v>
      </c>
      <c r="H95" s="156">
        <f>SUM('1:46'!H95)</f>
        <v>438</v>
      </c>
      <c r="I95" s="156">
        <f>SUM('1:46'!I95)</f>
        <v>3</v>
      </c>
      <c r="J95" s="496">
        <f t="shared" si="0"/>
        <v>438</v>
      </c>
      <c r="K95" s="468"/>
    </row>
    <row r="96" spans="1:18" ht="18.95" customHeight="1">
      <c r="A96" s="70" t="s">
        <v>111</v>
      </c>
      <c r="B96" s="14" t="s">
        <v>13</v>
      </c>
      <c r="C96" s="156">
        <f>SUM('1:46'!C96)</f>
        <v>21</v>
      </c>
      <c r="D96" s="156">
        <f>SUM('1:46'!D96)</f>
        <v>19</v>
      </c>
      <c r="E96" s="156">
        <f>SUM('1:46'!E96)</f>
        <v>19</v>
      </c>
      <c r="F96" s="156">
        <f>SUM('1:46'!F96)</f>
        <v>2</v>
      </c>
      <c r="G96" s="156">
        <f>SUM('1:46'!G96)</f>
        <v>2</v>
      </c>
      <c r="H96" s="156">
        <f>SUM('1:46'!H96)</f>
        <v>20</v>
      </c>
      <c r="I96" s="156">
        <f>SUM('1:46'!I96)</f>
        <v>0</v>
      </c>
      <c r="J96" s="496">
        <f t="shared" si="0"/>
        <v>21</v>
      </c>
      <c r="K96" s="468"/>
    </row>
    <row r="97" spans="1:16" ht="18.95" customHeight="1">
      <c r="A97" s="70" t="s">
        <v>112</v>
      </c>
      <c r="B97" s="11" t="s">
        <v>15</v>
      </c>
      <c r="C97" s="156">
        <f>SUM('1:46'!C97)</f>
        <v>50</v>
      </c>
      <c r="D97" s="156">
        <f>SUM('1:46'!D97)</f>
        <v>23</v>
      </c>
      <c r="E97" s="156">
        <f>SUM('1:46'!E97)</f>
        <v>23</v>
      </c>
      <c r="F97" s="156">
        <f>SUM('1:46'!F97)</f>
        <v>27</v>
      </c>
      <c r="G97" s="156">
        <f>SUM('1:46'!G97)</f>
        <v>27</v>
      </c>
      <c r="H97" s="156">
        <f>SUM('1:46'!H97)</f>
        <v>47</v>
      </c>
      <c r="I97" s="156">
        <f>SUM('1:46'!I97)</f>
        <v>8</v>
      </c>
      <c r="J97" s="496">
        <f t="shared" si="0"/>
        <v>50</v>
      </c>
      <c r="K97" s="468"/>
    </row>
    <row r="98" spans="1:16" ht="18.95" customHeight="1">
      <c r="A98" s="70" t="s">
        <v>113</v>
      </c>
      <c r="B98" s="14" t="s">
        <v>17</v>
      </c>
      <c r="C98" s="156">
        <f>SUM('1:46'!C98)</f>
        <v>32</v>
      </c>
      <c r="D98" s="156">
        <f>SUM('1:46'!D98)</f>
        <v>16</v>
      </c>
      <c r="E98" s="156">
        <f>SUM('1:46'!E98)</f>
        <v>16</v>
      </c>
      <c r="F98" s="156">
        <f>SUM('1:46'!F98)</f>
        <v>16</v>
      </c>
      <c r="G98" s="156">
        <f>SUM('1:46'!G98)</f>
        <v>15</v>
      </c>
      <c r="H98" s="156">
        <f>SUM('1:46'!H98)</f>
        <v>32</v>
      </c>
      <c r="I98" s="156">
        <f>SUM('1:46'!I98)</f>
        <v>2</v>
      </c>
      <c r="J98" s="496">
        <f t="shared" si="0"/>
        <v>32</v>
      </c>
      <c r="K98" s="468"/>
    </row>
    <row r="99" spans="1:16" ht="18.95" customHeight="1">
      <c r="A99" s="70" t="s">
        <v>114</v>
      </c>
      <c r="B99" s="14" t="s">
        <v>19</v>
      </c>
      <c r="C99" s="156">
        <f>SUM('1:46'!C99)</f>
        <v>17</v>
      </c>
      <c r="D99" s="156">
        <f>SUM('1:46'!D99)</f>
        <v>17</v>
      </c>
      <c r="E99" s="156">
        <f>SUM('1:46'!E99)</f>
        <v>17</v>
      </c>
      <c r="F99" s="156">
        <f>SUM('1:46'!F99)</f>
        <v>0</v>
      </c>
      <c r="G99" s="156">
        <f>SUM('1:46'!G99)</f>
        <v>0</v>
      </c>
      <c r="H99" s="156">
        <f>SUM('1:46'!H99)</f>
        <v>17</v>
      </c>
      <c r="I99" s="156">
        <f>SUM('1:46'!I99)</f>
        <v>0</v>
      </c>
      <c r="J99" s="496">
        <f t="shared" si="0"/>
        <v>17</v>
      </c>
      <c r="K99" s="468"/>
    </row>
    <row r="100" spans="1:16" ht="18.95" customHeight="1">
      <c r="A100" s="70" t="s">
        <v>115</v>
      </c>
      <c r="B100" s="14" t="s">
        <v>21</v>
      </c>
      <c r="C100" s="156">
        <f>SUM('1:46'!C100)</f>
        <v>3</v>
      </c>
      <c r="D100" s="156">
        <f>SUM('1:46'!D100)</f>
        <v>3</v>
      </c>
      <c r="E100" s="156">
        <f>SUM('1:46'!E100)</f>
        <v>3</v>
      </c>
      <c r="F100" s="156">
        <f>SUM('1:46'!F100)</f>
        <v>0</v>
      </c>
      <c r="G100" s="156">
        <f>SUM('1:46'!G100)</f>
        <v>0</v>
      </c>
      <c r="H100" s="156">
        <f>SUM('1:46'!H100)</f>
        <v>3</v>
      </c>
      <c r="I100" s="156">
        <f>SUM('1:46'!I100)</f>
        <v>0</v>
      </c>
      <c r="J100" s="496">
        <f t="shared" si="0"/>
        <v>3</v>
      </c>
      <c r="K100" s="468"/>
    </row>
    <row r="101" spans="1:16" ht="18.95" customHeight="1">
      <c r="A101" s="70" t="s">
        <v>116</v>
      </c>
      <c r="B101" s="14" t="s">
        <v>23</v>
      </c>
      <c r="C101" s="156">
        <f>SUM('1:46'!C101)</f>
        <v>6</v>
      </c>
      <c r="D101" s="156">
        <f>SUM('1:46'!D101)</f>
        <v>6</v>
      </c>
      <c r="E101" s="156">
        <f>SUM('1:46'!E101)</f>
        <v>6</v>
      </c>
      <c r="F101" s="156">
        <f>SUM('1:46'!F101)</f>
        <v>0</v>
      </c>
      <c r="G101" s="156">
        <f>SUM('1:46'!G101)</f>
        <v>0</v>
      </c>
      <c r="H101" s="156">
        <f>SUM('1:46'!H101)</f>
        <v>5</v>
      </c>
      <c r="I101" s="156">
        <f>SUM('1:46'!I101)</f>
        <v>1</v>
      </c>
      <c r="J101" s="496">
        <f t="shared" si="0"/>
        <v>6</v>
      </c>
      <c r="K101" s="468"/>
    </row>
    <row r="102" spans="1:16" ht="18.95" customHeight="1">
      <c r="A102" s="70" t="s">
        <v>117</v>
      </c>
      <c r="B102" s="11" t="s">
        <v>25</v>
      </c>
      <c r="C102" s="156">
        <f>SUM('1:46'!C102)</f>
        <v>0</v>
      </c>
      <c r="D102" s="156">
        <f>SUM('1:46'!D102)</f>
        <v>0</v>
      </c>
      <c r="E102" s="156">
        <f>SUM('1:46'!E102)</f>
        <v>0</v>
      </c>
      <c r="F102" s="156">
        <f>SUM('1:46'!F102)</f>
        <v>0</v>
      </c>
      <c r="G102" s="156">
        <f>SUM('1:46'!G102)</f>
        <v>0</v>
      </c>
      <c r="H102" s="156">
        <f>SUM('1:46'!H102)</f>
        <v>0</v>
      </c>
      <c r="I102" s="156">
        <f>SUM('1:46'!I102)</f>
        <v>0</v>
      </c>
      <c r="J102" s="496">
        <f t="shared" si="0"/>
        <v>0</v>
      </c>
      <c r="K102" s="468"/>
    </row>
    <row r="103" spans="1:16" ht="18.95" customHeight="1">
      <c r="A103" s="70" t="s">
        <v>118</v>
      </c>
      <c r="B103" s="47">
        <v>10</v>
      </c>
      <c r="C103" s="156">
        <f>SUM('1:46'!C103)</f>
        <v>0</v>
      </c>
      <c r="D103" s="156">
        <f>SUM('1:46'!D103)</f>
        <v>0</v>
      </c>
      <c r="E103" s="156">
        <f>SUM('1:46'!E103)</f>
        <v>0</v>
      </c>
      <c r="F103" s="156">
        <f>SUM('1:46'!F103)</f>
        <v>0</v>
      </c>
      <c r="G103" s="156">
        <f>SUM('1:46'!G103)</f>
        <v>0</v>
      </c>
      <c r="H103" s="156">
        <f>SUM('1:46'!H103)</f>
        <v>0</v>
      </c>
      <c r="I103" s="156">
        <f>SUM('1:46'!I103)</f>
        <v>0</v>
      </c>
      <c r="J103" s="497">
        <f>D103+F103</f>
        <v>0</v>
      </c>
      <c r="K103" s="468"/>
    </row>
    <row r="104" spans="1:16" ht="18.95" customHeight="1">
      <c r="A104" s="70" t="s">
        <v>119</v>
      </c>
      <c r="B104" s="47">
        <v>11</v>
      </c>
      <c r="C104" s="156">
        <f>SUM('1:46'!C104)</f>
        <v>0</v>
      </c>
      <c r="D104" s="156">
        <f>SUM('1:46'!D104)</f>
        <v>0</v>
      </c>
      <c r="E104" s="156">
        <f>SUM('1:46'!E104)</f>
        <v>0</v>
      </c>
      <c r="F104" s="156">
        <f>SUM('1:46'!F104)</f>
        <v>0</v>
      </c>
      <c r="G104" s="156">
        <f>SUM('1:46'!G104)</f>
        <v>0</v>
      </c>
      <c r="H104" s="156">
        <f>SUM('1:46'!H104)</f>
        <v>0</v>
      </c>
      <c r="I104" s="156">
        <f>SUM('1:46'!I104)</f>
        <v>0</v>
      </c>
      <c r="J104" s="497">
        <f>D104+F104</f>
        <v>0</v>
      </c>
      <c r="K104" s="468"/>
    </row>
    <row r="105" spans="1:16" ht="18.95" customHeight="1">
      <c r="A105" s="70" t="s">
        <v>120</v>
      </c>
      <c r="B105" s="47">
        <v>12</v>
      </c>
      <c r="C105" s="156">
        <f>SUM('1:46'!C105)</f>
        <v>0</v>
      </c>
      <c r="D105" s="156">
        <f>SUM('1:46'!D105)</f>
        <v>0</v>
      </c>
      <c r="E105" s="156">
        <f>SUM('1:46'!E105)</f>
        <v>0</v>
      </c>
      <c r="F105" s="156">
        <f>SUM('1:46'!F105)</f>
        <v>0</v>
      </c>
      <c r="G105" s="156">
        <f>SUM('1:46'!G105)</f>
        <v>0</v>
      </c>
      <c r="H105" s="156">
        <f>SUM('1:46'!H105)</f>
        <v>0</v>
      </c>
      <c r="I105" s="156">
        <f>SUM('1:46'!I105)</f>
        <v>0</v>
      </c>
      <c r="J105" s="497">
        <f>D105+F105</f>
        <v>0</v>
      </c>
      <c r="K105" s="468"/>
    </row>
    <row r="106" spans="1:16" ht="51.75" customHeight="1">
      <c r="A106" s="13" t="s">
        <v>121</v>
      </c>
      <c r="B106" s="47">
        <v>13</v>
      </c>
      <c r="C106" s="156">
        <f>SUM('1:46'!C106)</f>
        <v>3</v>
      </c>
      <c r="D106" s="55" t="s">
        <v>62</v>
      </c>
      <c r="E106" s="55" t="s">
        <v>62</v>
      </c>
      <c r="F106" s="55" t="s">
        <v>62</v>
      </c>
      <c r="G106" s="55" t="s">
        <v>62</v>
      </c>
      <c r="H106" s="156">
        <f>SUM('1:46'!H106)</f>
        <v>3</v>
      </c>
      <c r="I106" s="156">
        <f>SUM('1:46'!I106)</f>
        <v>0</v>
      </c>
      <c r="J106" s="490"/>
      <c r="K106" s="469">
        <f>J95+J96+J97+J98+J99+J100+J101+J105</f>
        <v>567</v>
      </c>
    </row>
    <row r="107" spans="1:16" ht="63" customHeight="1">
      <c r="A107" s="13" t="s">
        <v>252</v>
      </c>
      <c r="B107" s="47">
        <v>14</v>
      </c>
      <c r="C107" s="156">
        <f>SUM('1:46'!C107)</f>
        <v>507</v>
      </c>
      <c r="D107" s="156">
        <f>SUM('1:46'!D107)</f>
        <v>277</v>
      </c>
      <c r="E107" s="156">
        <f>SUM('1:46'!E107)</f>
        <v>277</v>
      </c>
      <c r="F107" s="156">
        <f>SUM('1:46'!F107)</f>
        <v>230</v>
      </c>
      <c r="G107" s="156">
        <f>SUM('1:46'!G107)</f>
        <v>228</v>
      </c>
      <c r="H107" s="156">
        <f>SUM('1:46'!H107)</f>
        <v>505</v>
      </c>
      <c r="I107" s="243" t="s">
        <v>251</v>
      </c>
      <c r="J107" s="490"/>
      <c r="K107" s="161"/>
    </row>
    <row r="108" spans="1:16" ht="39" customHeight="1">
      <c r="A108" s="92"/>
      <c r="B108" s="93"/>
      <c r="C108" s="93"/>
      <c r="D108" s="492"/>
      <c r="E108" s="93"/>
      <c r="F108" s="93"/>
      <c r="G108" s="93"/>
      <c r="H108" s="473">
        <f>H95+H96+H97+H98+H99+H100+H101+H105</f>
        <v>562</v>
      </c>
      <c r="I108" s="94"/>
      <c r="J108" s="490"/>
    </row>
    <row r="109" spans="1:16" ht="26.25" customHeight="1">
      <c r="A109" s="522" t="s">
        <v>122</v>
      </c>
      <c r="B109" s="522"/>
      <c r="C109" s="522"/>
      <c r="D109" s="522"/>
      <c r="E109" s="522"/>
      <c r="F109" s="522"/>
      <c r="G109" s="522"/>
      <c r="H109" s="522"/>
      <c r="I109" s="522"/>
      <c r="J109" s="490"/>
    </row>
    <row r="110" spans="1:16" ht="17.25" customHeight="1">
      <c r="A110" s="521" t="s">
        <v>123</v>
      </c>
      <c r="B110" s="521"/>
      <c r="C110" s="521"/>
      <c r="D110" s="521"/>
      <c r="E110" s="521"/>
      <c r="F110" s="521"/>
      <c r="G110" s="521"/>
      <c r="H110" s="521"/>
      <c r="I110" s="521"/>
    </row>
    <row r="111" spans="1:16" ht="19.5" customHeight="1">
      <c r="A111" s="31"/>
      <c r="B111" s="31"/>
      <c r="C111" s="31"/>
      <c r="D111" s="31"/>
      <c r="E111" s="31"/>
      <c r="G111" s="66"/>
      <c r="H111" s="66"/>
      <c r="I111" s="66"/>
      <c r="L111" s="484" t="s">
        <v>87</v>
      </c>
    </row>
    <row r="112" spans="1:16" ht="15.75" customHeight="1">
      <c r="A112" s="511" t="s">
        <v>36</v>
      </c>
      <c r="B112" s="511" t="s">
        <v>6</v>
      </c>
      <c r="C112" s="515" t="s">
        <v>124</v>
      </c>
      <c r="D112" s="515"/>
      <c r="E112" s="515"/>
      <c r="F112" s="515"/>
      <c r="G112" s="515"/>
      <c r="H112" s="515"/>
      <c r="I112" s="515"/>
      <c r="J112" s="515"/>
      <c r="K112" s="515"/>
      <c r="L112" s="515"/>
      <c r="M112" s="2"/>
      <c r="N112" s="2"/>
      <c r="O112" s="2"/>
      <c r="P112" s="2"/>
    </row>
    <row r="113" spans="1:16" ht="28.5" customHeight="1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95" t="s">
        <v>131</v>
      </c>
      <c r="J113" s="23" t="s">
        <v>132</v>
      </c>
      <c r="K113" s="95" t="s">
        <v>133</v>
      </c>
      <c r="L113" s="464" t="s">
        <v>134</v>
      </c>
      <c r="M113" s="2"/>
      <c r="N113" s="2"/>
      <c r="O113" s="2"/>
      <c r="P113" s="2"/>
    </row>
    <row r="114" spans="1:16" s="29" customFormat="1" ht="16.5" customHeight="1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464">
        <v>12</v>
      </c>
      <c r="M114" s="491"/>
      <c r="N114" s="26"/>
      <c r="O114" s="26"/>
      <c r="P114" s="26"/>
    </row>
    <row r="115" spans="1:16" ht="47.25">
      <c r="A115" s="30" t="s">
        <v>135</v>
      </c>
      <c r="B115" s="14" t="s">
        <v>9</v>
      </c>
      <c r="C115" s="139">
        <f>SUM('1:46'!C115)</f>
        <v>16</v>
      </c>
      <c r="D115" s="139">
        <f>SUM('1:46'!D115)</f>
        <v>36</v>
      </c>
      <c r="E115" s="139">
        <f>SUM('1:46'!E115)</f>
        <v>87</v>
      </c>
      <c r="F115" s="139">
        <f>SUM('1:46'!F115)</f>
        <v>93</v>
      </c>
      <c r="G115" s="139">
        <f>SUM('1:46'!G115)</f>
        <v>90</v>
      </c>
      <c r="H115" s="139">
        <f>SUM('1:46'!H115)</f>
        <v>85</v>
      </c>
      <c r="I115" s="139">
        <f>SUM('1:46'!I115)</f>
        <v>63</v>
      </c>
      <c r="J115" s="139">
        <f>SUM('1:46'!J115)</f>
        <v>51</v>
      </c>
      <c r="K115" s="139">
        <f>SUM('1:46'!K115)</f>
        <v>29</v>
      </c>
      <c r="L115" s="465">
        <f>SUM('1:46'!L115)</f>
        <v>17</v>
      </c>
      <c r="M115" s="498">
        <f>C115+D115+E115+F115+G115+H115+I115+J115+K115+L115</f>
        <v>567</v>
      </c>
      <c r="N115" s="470"/>
      <c r="O115" s="96"/>
      <c r="P115" s="96"/>
    </row>
    <row r="116" spans="1:16" ht="15.75">
      <c r="A116" s="80" t="s">
        <v>109</v>
      </c>
      <c r="B116" s="97"/>
      <c r="C116" s="156"/>
      <c r="D116" s="156"/>
      <c r="E116" s="156"/>
      <c r="F116" s="156"/>
      <c r="G116" s="156"/>
      <c r="H116" s="156"/>
      <c r="I116" s="156"/>
      <c r="J116" s="156"/>
      <c r="K116" s="156"/>
      <c r="L116" s="465"/>
      <c r="M116" s="499">
        <f>C116+D116+E116+F116+G116+H116+I116+J116+K116+L116</f>
        <v>0</v>
      </c>
      <c r="N116" s="470"/>
      <c r="O116" s="96"/>
      <c r="P116" s="96"/>
    </row>
    <row r="117" spans="1:16" ht="18.95" customHeight="1">
      <c r="A117" s="91" t="s">
        <v>110</v>
      </c>
      <c r="B117" s="11" t="s">
        <v>11</v>
      </c>
      <c r="C117" s="156">
        <f>SUM('1:46'!C117)</f>
        <v>12</v>
      </c>
      <c r="D117" s="156">
        <f>SUM('1:46'!D117)</f>
        <v>33</v>
      </c>
      <c r="E117" s="156">
        <f>SUM('1:46'!E117)</f>
        <v>71</v>
      </c>
      <c r="F117" s="156">
        <f>SUM('1:46'!F117)</f>
        <v>79</v>
      </c>
      <c r="G117" s="156">
        <f>SUM('1:46'!G117)</f>
        <v>62</v>
      </c>
      <c r="H117" s="156">
        <f>SUM('1:46'!H117)</f>
        <v>61</v>
      </c>
      <c r="I117" s="156">
        <f>SUM('1:46'!I117)</f>
        <v>49</v>
      </c>
      <c r="J117" s="156">
        <f>SUM('1:46'!J117)</f>
        <v>40</v>
      </c>
      <c r="K117" s="156">
        <f>SUM('1:46'!K117)</f>
        <v>20</v>
      </c>
      <c r="L117" s="465">
        <f>SUM('1:46'!L117)</f>
        <v>11</v>
      </c>
      <c r="M117" s="498">
        <f>C117+D117+E117+F117+G117+H117+I117+J117+K117+L117</f>
        <v>438</v>
      </c>
      <c r="N117" s="471"/>
      <c r="O117" s="2"/>
      <c r="P117" s="2"/>
    </row>
    <row r="118" spans="1:16" ht="18.95" customHeight="1">
      <c r="A118" s="70" t="s">
        <v>111</v>
      </c>
      <c r="B118" s="14" t="s">
        <v>13</v>
      </c>
      <c r="C118" s="156">
        <f>SUM('1:46'!C118)</f>
        <v>0</v>
      </c>
      <c r="D118" s="156">
        <f>SUM('1:46'!D118)</f>
        <v>0</v>
      </c>
      <c r="E118" s="156">
        <f>SUM('1:46'!E118)</f>
        <v>2</v>
      </c>
      <c r="F118" s="156">
        <f>SUM('1:46'!F118)</f>
        <v>3</v>
      </c>
      <c r="G118" s="156">
        <f>SUM('1:46'!G118)</f>
        <v>5</v>
      </c>
      <c r="H118" s="156">
        <f>SUM('1:46'!H118)</f>
        <v>6</v>
      </c>
      <c r="I118" s="156">
        <f>SUM('1:46'!I118)</f>
        <v>3</v>
      </c>
      <c r="J118" s="156">
        <f>SUM('1:46'!J118)</f>
        <v>2</v>
      </c>
      <c r="K118" s="156">
        <f>SUM('1:46'!K118)</f>
        <v>0</v>
      </c>
      <c r="L118" s="465">
        <f>SUM('1:46'!L118)</f>
        <v>0</v>
      </c>
      <c r="M118" s="498">
        <f t="shared" ref="M118:M127" si="1">C118+D118+E118+F118+G118+H118+I118+J118+K118+L118</f>
        <v>21</v>
      </c>
      <c r="N118" s="471"/>
      <c r="O118" s="2"/>
      <c r="P118" s="2"/>
    </row>
    <row r="119" spans="1:16" ht="18.95" customHeight="1">
      <c r="A119" s="70" t="s">
        <v>112</v>
      </c>
      <c r="B119" s="11" t="s">
        <v>15</v>
      </c>
      <c r="C119" s="156">
        <f>SUM('1:46'!C119)</f>
        <v>0</v>
      </c>
      <c r="D119" s="156">
        <f>SUM('1:46'!D119)</f>
        <v>0</v>
      </c>
      <c r="E119" s="156">
        <f>SUM('1:46'!E119)</f>
        <v>2</v>
      </c>
      <c r="F119" s="156">
        <f>SUM('1:46'!F119)</f>
        <v>2</v>
      </c>
      <c r="G119" s="156">
        <f>SUM('1:46'!G119)</f>
        <v>11</v>
      </c>
      <c r="H119" s="156">
        <f>SUM('1:46'!H119)</f>
        <v>9</v>
      </c>
      <c r="I119" s="156">
        <f>SUM('1:46'!I119)</f>
        <v>6</v>
      </c>
      <c r="J119" s="156">
        <f>SUM('1:46'!J119)</f>
        <v>7</v>
      </c>
      <c r="K119" s="156">
        <f>SUM('1:46'!K119)</f>
        <v>8</v>
      </c>
      <c r="L119" s="465">
        <f>SUM('1:46'!L119)</f>
        <v>5</v>
      </c>
      <c r="M119" s="498">
        <f t="shared" si="1"/>
        <v>50</v>
      </c>
      <c r="N119" s="471"/>
      <c r="O119" s="2"/>
      <c r="P119" s="2"/>
    </row>
    <row r="120" spans="1:16" ht="18.95" customHeight="1">
      <c r="A120" s="70" t="s">
        <v>113</v>
      </c>
      <c r="B120" s="14" t="s">
        <v>17</v>
      </c>
      <c r="C120" s="156">
        <f>SUM('1:46'!C120)</f>
        <v>4</v>
      </c>
      <c r="D120" s="156">
        <f>SUM('1:46'!D120)</f>
        <v>1</v>
      </c>
      <c r="E120" s="156">
        <f>SUM('1:46'!E120)</f>
        <v>6</v>
      </c>
      <c r="F120" s="156">
        <f>SUM('1:46'!F120)</f>
        <v>6</v>
      </c>
      <c r="G120" s="156">
        <f>SUM('1:46'!G120)</f>
        <v>8</v>
      </c>
      <c r="H120" s="156">
        <f>SUM('1:46'!H120)</f>
        <v>5</v>
      </c>
      <c r="I120" s="156">
        <f>SUM('1:46'!I120)</f>
        <v>1</v>
      </c>
      <c r="J120" s="156">
        <f>SUM('1:46'!J120)</f>
        <v>1</v>
      </c>
      <c r="K120" s="156">
        <f>SUM('1:46'!K120)</f>
        <v>0</v>
      </c>
      <c r="L120" s="465">
        <f>SUM('1:46'!L120)</f>
        <v>0</v>
      </c>
      <c r="M120" s="498">
        <f t="shared" si="1"/>
        <v>32</v>
      </c>
      <c r="N120" s="471"/>
      <c r="O120" s="2"/>
      <c r="P120" s="2"/>
    </row>
    <row r="121" spans="1:16" ht="18.95" customHeight="1">
      <c r="A121" s="70" t="s">
        <v>114</v>
      </c>
      <c r="B121" s="14" t="s">
        <v>19</v>
      </c>
      <c r="C121" s="156">
        <f>SUM('1:46'!C121)</f>
        <v>0</v>
      </c>
      <c r="D121" s="156">
        <f>SUM('1:46'!D121)</f>
        <v>0</v>
      </c>
      <c r="E121" s="156">
        <f>SUM('1:46'!E121)</f>
        <v>5</v>
      </c>
      <c r="F121" s="156">
        <f>SUM('1:46'!F121)</f>
        <v>2</v>
      </c>
      <c r="G121" s="156">
        <f>SUM('1:46'!G121)</f>
        <v>2</v>
      </c>
      <c r="H121" s="156">
        <f>SUM('1:46'!H121)</f>
        <v>3</v>
      </c>
      <c r="I121" s="156">
        <f>SUM('1:46'!I121)</f>
        <v>2</v>
      </c>
      <c r="J121" s="156">
        <f>SUM('1:46'!J121)</f>
        <v>1</v>
      </c>
      <c r="K121" s="156">
        <f>SUM('1:46'!K121)</f>
        <v>0</v>
      </c>
      <c r="L121" s="465">
        <f>SUM('1:46'!L121)</f>
        <v>2</v>
      </c>
      <c r="M121" s="498">
        <f t="shared" si="1"/>
        <v>17</v>
      </c>
      <c r="N121" s="471"/>
      <c r="O121" s="2"/>
      <c r="P121" s="2"/>
    </row>
    <row r="122" spans="1:16" ht="18.95" customHeight="1">
      <c r="A122" s="70" t="s">
        <v>115</v>
      </c>
      <c r="B122" s="14" t="s">
        <v>21</v>
      </c>
      <c r="C122" s="156">
        <f>SUM('1:46'!C122)</f>
        <v>0</v>
      </c>
      <c r="D122" s="156">
        <f>SUM('1:46'!D122)</f>
        <v>0</v>
      </c>
      <c r="E122" s="156">
        <f>SUM('1:46'!E122)</f>
        <v>0</v>
      </c>
      <c r="F122" s="156">
        <f>SUM('1:46'!F122)</f>
        <v>1</v>
      </c>
      <c r="G122" s="156">
        <f>SUM('1:46'!G122)</f>
        <v>0</v>
      </c>
      <c r="H122" s="156">
        <f>SUM('1:46'!H122)</f>
        <v>1</v>
      </c>
      <c r="I122" s="156">
        <f>SUM('1:46'!I122)</f>
        <v>0</v>
      </c>
      <c r="J122" s="156">
        <f>SUM('1:46'!J122)</f>
        <v>0</v>
      </c>
      <c r="K122" s="156">
        <f>SUM('1:46'!K122)</f>
        <v>1</v>
      </c>
      <c r="L122" s="465">
        <f>SUM('1:46'!L122)</f>
        <v>0</v>
      </c>
      <c r="M122" s="498">
        <f t="shared" si="1"/>
        <v>3</v>
      </c>
      <c r="N122" s="471"/>
      <c r="O122" s="2"/>
      <c r="P122" s="2"/>
    </row>
    <row r="123" spans="1:16" ht="18.95" customHeight="1">
      <c r="A123" s="70" t="s">
        <v>116</v>
      </c>
      <c r="B123" s="14" t="s">
        <v>23</v>
      </c>
      <c r="C123" s="156">
        <f>SUM('1:46'!C123)</f>
        <v>0</v>
      </c>
      <c r="D123" s="156">
        <f>SUM('1:46'!D123)</f>
        <v>1</v>
      </c>
      <c r="E123" s="156">
        <f>SUM('1:46'!E123)</f>
        <v>1</v>
      </c>
      <c r="F123" s="156">
        <f>SUM('1:46'!F123)</f>
        <v>0</v>
      </c>
      <c r="G123" s="156">
        <f>SUM('1:46'!G123)</f>
        <v>2</v>
      </c>
      <c r="H123" s="156">
        <f>SUM('1:46'!H123)</f>
        <v>0</v>
      </c>
      <c r="I123" s="156">
        <f>SUM('1:46'!I123)</f>
        <v>2</v>
      </c>
      <c r="J123" s="156">
        <f>SUM('1:46'!J123)</f>
        <v>0</v>
      </c>
      <c r="K123" s="156">
        <f>SUM('1:46'!K123)</f>
        <v>0</v>
      </c>
      <c r="L123" s="465">
        <f>SUM('1:46'!L123)</f>
        <v>0</v>
      </c>
      <c r="M123" s="498">
        <f t="shared" si="1"/>
        <v>6</v>
      </c>
      <c r="N123" s="471"/>
      <c r="O123" s="2"/>
      <c r="P123" s="2"/>
    </row>
    <row r="124" spans="1:16" ht="18.95" customHeight="1">
      <c r="A124" s="70" t="s">
        <v>117</v>
      </c>
      <c r="B124" s="11" t="s">
        <v>25</v>
      </c>
      <c r="C124" s="156">
        <f>SUM('1:46'!C124)</f>
        <v>0</v>
      </c>
      <c r="D124" s="156">
        <f>SUM('1:46'!D124)</f>
        <v>0</v>
      </c>
      <c r="E124" s="156">
        <f>SUM('1:46'!E124)</f>
        <v>0</v>
      </c>
      <c r="F124" s="156">
        <f>SUM('1:46'!F124)</f>
        <v>0</v>
      </c>
      <c r="G124" s="156">
        <f>SUM('1:46'!G124)</f>
        <v>0</v>
      </c>
      <c r="H124" s="156">
        <f>SUM('1:46'!H124)</f>
        <v>0</v>
      </c>
      <c r="I124" s="156">
        <f>SUM('1:46'!I124)</f>
        <v>0</v>
      </c>
      <c r="J124" s="156">
        <f>SUM('1:46'!J124)</f>
        <v>0</v>
      </c>
      <c r="K124" s="156">
        <f>SUM('1:46'!K124)</f>
        <v>0</v>
      </c>
      <c r="L124" s="465">
        <f>SUM('1:46'!L124)</f>
        <v>0</v>
      </c>
      <c r="M124" s="499">
        <f t="shared" si="1"/>
        <v>0</v>
      </c>
      <c r="N124" s="471"/>
      <c r="O124" s="2"/>
      <c r="P124" s="2"/>
    </row>
    <row r="125" spans="1:16" ht="18.95" customHeight="1">
      <c r="A125" s="70" t="s">
        <v>118</v>
      </c>
      <c r="B125" s="47">
        <v>10</v>
      </c>
      <c r="C125" s="156">
        <f>SUM('1:46'!C125)</f>
        <v>0</v>
      </c>
      <c r="D125" s="156">
        <f>SUM('1:46'!D125)</f>
        <v>0</v>
      </c>
      <c r="E125" s="156">
        <f>SUM('1:46'!E125)</f>
        <v>0</v>
      </c>
      <c r="F125" s="156">
        <f>SUM('1:46'!F125)</f>
        <v>0</v>
      </c>
      <c r="G125" s="156">
        <f>SUM('1:46'!G125)</f>
        <v>0</v>
      </c>
      <c r="H125" s="156">
        <f>SUM('1:46'!H125)</f>
        <v>0</v>
      </c>
      <c r="I125" s="156">
        <f>SUM('1:46'!I125)</f>
        <v>0</v>
      </c>
      <c r="J125" s="156">
        <f>SUM('1:46'!J125)</f>
        <v>0</v>
      </c>
      <c r="K125" s="156">
        <f>SUM('1:46'!K125)</f>
        <v>0</v>
      </c>
      <c r="L125" s="465">
        <f>SUM('1:46'!L125)</f>
        <v>0</v>
      </c>
      <c r="M125" s="499">
        <f t="shared" si="1"/>
        <v>0</v>
      </c>
      <c r="N125" s="471"/>
      <c r="O125" s="2"/>
      <c r="P125" s="2"/>
    </row>
    <row r="126" spans="1:16" ht="18.95" customHeight="1">
      <c r="A126" s="70" t="s">
        <v>119</v>
      </c>
      <c r="B126" s="47">
        <v>11</v>
      </c>
      <c r="C126" s="156">
        <f>SUM('1:46'!C126)</f>
        <v>0</v>
      </c>
      <c r="D126" s="156">
        <f>SUM('1:46'!D126)</f>
        <v>0</v>
      </c>
      <c r="E126" s="156">
        <f>SUM('1:46'!E126)</f>
        <v>0</v>
      </c>
      <c r="F126" s="156">
        <f>SUM('1:46'!F126)</f>
        <v>0</v>
      </c>
      <c r="G126" s="156">
        <f>SUM('1:46'!G126)</f>
        <v>0</v>
      </c>
      <c r="H126" s="156">
        <f>SUM('1:46'!H126)</f>
        <v>0</v>
      </c>
      <c r="I126" s="156">
        <f>SUM('1:46'!I126)</f>
        <v>0</v>
      </c>
      <c r="J126" s="156">
        <f>SUM('1:46'!J126)</f>
        <v>0</v>
      </c>
      <c r="K126" s="156">
        <f>SUM('1:46'!K126)</f>
        <v>0</v>
      </c>
      <c r="L126" s="465">
        <f>SUM('1:46'!L126)</f>
        <v>0</v>
      </c>
      <c r="M126" s="499">
        <f t="shared" si="1"/>
        <v>0</v>
      </c>
      <c r="N126" s="471"/>
      <c r="O126" s="2"/>
      <c r="P126" s="2"/>
    </row>
    <row r="127" spans="1:16" ht="18.95" customHeight="1">
      <c r="A127" s="70" t="s">
        <v>120</v>
      </c>
      <c r="B127" s="47">
        <v>12</v>
      </c>
      <c r="C127" s="156">
        <f>SUM('1:46'!C127)</f>
        <v>0</v>
      </c>
      <c r="D127" s="156">
        <f>SUM('1:46'!D127)</f>
        <v>0</v>
      </c>
      <c r="E127" s="156">
        <f>SUM('1:46'!E127)</f>
        <v>0</v>
      </c>
      <c r="F127" s="156">
        <f>SUM('1:46'!F127)</f>
        <v>0</v>
      </c>
      <c r="G127" s="156">
        <f>SUM('1:46'!G127)</f>
        <v>0</v>
      </c>
      <c r="H127" s="156">
        <f>SUM('1:46'!H127)</f>
        <v>0</v>
      </c>
      <c r="I127" s="156">
        <f>SUM('1:46'!I127)</f>
        <v>0</v>
      </c>
      <c r="J127" s="156">
        <f>SUM('1:46'!J127)</f>
        <v>0</v>
      </c>
      <c r="K127" s="156">
        <f>SUM('1:46'!K127)</f>
        <v>0</v>
      </c>
      <c r="L127" s="465">
        <f>SUM('1:46'!L127)</f>
        <v>0</v>
      </c>
      <c r="M127" s="499">
        <f t="shared" si="1"/>
        <v>0</v>
      </c>
      <c r="N127" s="472">
        <f>M117+M118+M119+M120+M121+M122+M123+M127</f>
        <v>567</v>
      </c>
      <c r="O127" s="2"/>
      <c r="P127" s="2"/>
    </row>
    <row r="128" spans="1:16" ht="177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438"/>
      <c r="M128" s="2"/>
      <c r="N128" s="2"/>
      <c r="O128" s="2"/>
      <c r="P128" s="2"/>
    </row>
    <row r="129" spans="1:17" ht="23.25" customHeight="1">
      <c r="A129" s="517" t="s">
        <v>136</v>
      </c>
      <c r="B129" s="517"/>
      <c r="C129" s="517"/>
      <c r="D129" s="517"/>
      <c r="E129" s="517"/>
      <c r="F129" s="517"/>
      <c r="G129" s="517"/>
      <c r="H129" s="517"/>
      <c r="I129" s="517"/>
      <c r="J129" s="517"/>
      <c r="K129" s="517"/>
      <c r="L129" s="517"/>
      <c r="M129" s="517"/>
      <c r="N129" s="2"/>
      <c r="O129" s="2"/>
      <c r="P129" s="2"/>
    </row>
    <row r="130" spans="1:17" ht="14.25" customHeight="1">
      <c r="A130" s="514" t="s">
        <v>123</v>
      </c>
      <c r="B130" s="514"/>
      <c r="C130" s="514"/>
      <c r="D130" s="514"/>
      <c r="E130" s="514"/>
      <c r="F130" s="514"/>
      <c r="G130" s="514"/>
      <c r="H130" s="514"/>
      <c r="I130" s="514"/>
      <c r="J130" s="514"/>
      <c r="K130" s="514"/>
      <c r="L130" s="514"/>
      <c r="M130" s="98"/>
      <c r="N130" s="98"/>
      <c r="O130" s="98"/>
      <c r="P130" s="98"/>
    </row>
    <row r="131" spans="1:17" ht="1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13" t="s">
        <v>87</v>
      </c>
      <c r="K131" s="513"/>
      <c r="L131" s="513"/>
      <c r="M131" s="513"/>
      <c r="N131" s="513"/>
      <c r="O131" s="513"/>
      <c r="P131" s="513"/>
    </row>
    <row r="132" spans="1:17" ht="33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16" t="s">
        <v>139</v>
      </c>
      <c r="K132" s="512" t="s">
        <v>140</v>
      </c>
      <c r="L132" s="512"/>
      <c r="M132" s="512"/>
      <c r="N132" s="512"/>
      <c r="O132" s="512"/>
      <c r="P132" s="512"/>
    </row>
    <row r="133" spans="1:17" ht="61.15" customHeight="1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16"/>
      <c r="K133" s="23" t="s">
        <v>141</v>
      </c>
      <c r="L133" s="46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</row>
    <row r="134" spans="1:17" s="29" customFormat="1" ht="15.75" customHeight="1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463">
        <v>12</v>
      </c>
      <c r="M134" s="23">
        <v>13</v>
      </c>
      <c r="N134" s="23">
        <v>14</v>
      </c>
      <c r="O134" s="23">
        <v>15</v>
      </c>
      <c r="P134" s="23">
        <v>16</v>
      </c>
    </row>
    <row r="135" spans="1:17" ht="18.95" customHeight="1">
      <c r="A135" s="30" t="s">
        <v>147</v>
      </c>
      <c r="B135" s="14" t="s">
        <v>9</v>
      </c>
      <c r="C135" s="140">
        <f>SUM('1:46'!C135)</f>
        <v>567</v>
      </c>
      <c r="D135" s="157">
        <f>SUM('1:46'!D135)</f>
        <v>37</v>
      </c>
      <c r="E135" s="157">
        <f>SUM('1:46'!E135)</f>
        <v>41</v>
      </c>
      <c r="F135" s="157">
        <f>SUM('1:46'!F135)</f>
        <v>84</v>
      </c>
      <c r="G135" s="157">
        <f>SUM('1:46'!G135)</f>
        <v>94</v>
      </c>
      <c r="H135" s="157">
        <f>SUM('1:46'!H135)</f>
        <v>85</v>
      </c>
      <c r="I135" s="157">
        <f>SUM('1:46'!I135)</f>
        <v>226</v>
      </c>
      <c r="J135" s="140">
        <f>SUM('1:46'!J135)</f>
        <v>567</v>
      </c>
      <c r="K135" s="157">
        <f>SUM('1:46'!K135)</f>
        <v>86</v>
      </c>
      <c r="L135" s="485">
        <f>SUM('1:46'!L135)</f>
        <v>57</v>
      </c>
      <c r="M135" s="157">
        <f>SUM('1:46'!M135)</f>
        <v>92</v>
      </c>
      <c r="N135" s="157">
        <f>SUM('1:46'!N135)</f>
        <v>88</v>
      </c>
      <c r="O135" s="157">
        <f>SUM('1:46'!O135)</f>
        <v>59</v>
      </c>
      <c r="P135" s="157">
        <f>SUM('1:46'!P135)</f>
        <v>185</v>
      </c>
    </row>
    <row r="136" spans="1:17" ht="15">
      <c r="A136" s="99"/>
      <c r="B136" s="99"/>
      <c r="C136" s="99"/>
      <c r="D136" s="99"/>
      <c r="E136" s="99"/>
      <c r="F136" s="99"/>
      <c r="G136" s="99"/>
      <c r="H136" s="99"/>
      <c r="I136" s="99"/>
      <c r="J136" s="198"/>
      <c r="K136" s="99"/>
      <c r="L136" s="466"/>
      <c r="M136" s="99"/>
      <c r="N136" s="99"/>
      <c r="O136" s="99"/>
      <c r="P136" s="162"/>
    </row>
    <row r="137" spans="1:17" ht="17.100000000000001" customHeight="1">
      <c r="A137" s="518" t="s">
        <v>148</v>
      </c>
      <c r="B137" s="518"/>
      <c r="C137" s="518"/>
      <c r="D137" s="518"/>
      <c r="E137" s="518"/>
      <c r="F137" s="518"/>
      <c r="G137" s="155"/>
      <c r="H137" s="2"/>
      <c r="I137" s="2"/>
      <c r="J137" s="2"/>
      <c r="K137" s="2"/>
      <c r="L137" s="486"/>
      <c r="M137" s="2"/>
      <c r="N137" s="2"/>
      <c r="O137" s="2"/>
      <c r="P137" s="2"/>
    </row>
    <row r="138" spans="1:17" ht="17.100000000000001" customHeight="1">
      <c r="A138" s="518" t="s">
        <v>149</v>
      </c>
      <c r="B138" s="518"/>
      <c r="C138" s="518"/>
      <c r="D138" s="518"/>
      <c r="E138" s="518"/>
      <c r="F138" s="518"/>
      <c r="G138" s="155"/>
      <c r="H138" s="2"/>
      <c r="I138" s="2"/>
      <c r="J138" s="2"/>
      <c r="K138" s="2"/>
      <c r="L138" s="486"/>
      <c r="M138" s="2"/>
      <c r="N138" s="2"/>
      <c r="O138" s="2"/>
      <c r="P138" s="2"/>
    </row>
    <row r="139" spans="1:17" ht="14.25" customHeight="1">
      <c r="A139" s="504" t="s">
        <v>150</v>
      </c>
      <c r="B139" s="504"/>
      <c r="C139" s="504"/>
      <c r="D139" s="504"/>
      <c r="E139" s="504"/>
      <c r="F139" s="504"/>
      <c r="G139" s="520"/>
      <c r="H139" s="520"/>
      <c r="I139" s="2"/>
      <c r="J139" s="2"/>
      <c r="K139" s="2"/>
      <c r="L139" s="486"/>
      <c r="M139" s="2"/>
      <c r="N139" s="2"/>
      <c r="O139" s="2"/>
      <c r="P139" s="2"/>
    </row>
    <row r="140" spans="1:17" ht="29.45" customHeight="1">
      <c r="A140" s="511" t="s">
        <v>36</v>
      </c>
      <c r="B140" s="511" t="s">
        <v>6</v>
      </c>
      <c r="C140" s="511" t="s">
        <v>151</v>
      </c>
      <c r="D140" s="506" t="s">
        <v>152</v>
      </c>
      <c r="E140" s="507"/>
      <c r="F140" s="507"/>
      <c r="G140" s="508"/>
      <c r="H140" s="519" t="s">
        <v>153</v>
      </c>
      <c r="I140" s="2"/>
      <c r="J140" s="2"/>
      <c r="K140" s="2"/>
      <c r="L140" s="486"/>
      <c r="M140" s="2"/>
      <c r="N140" s="2"/>
      <c r="O140" s="2"/>
      <c r="P140" s="2"/>
    </row>
    <row r="141" spans="1:17" ht="81" customHeight="1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95" t="s">
        <v>157</v>
      </c>
      <c r="H141" s="519"/>
      <c r="I141" s="2"/>
      <c r="J141" s="2"/>
      <c r="K141" s="2"/>
      <c r="L141" s="486"/>
      <c r="M141" s="2"/>
      <c r="N141" s="2"/>
      <c r="O141" s="2"/>
      <c r="P141" s="2"/>
    </row>
    <row r="142" spans="1:17" s="29" customFormat="1" ht="21" customHeight="1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153"/>
      <c r="J142" s="154"/>
      <c r="K142" s="153"/>
      <c r="L142" s="459"/>
      <c r="M142" s="26"/>
      <c r="N142" s="26"/>
      <c r="O142" s="26"/>
      <c r="P142" s="26"/>
      <c r="Q142" s="28"/>
    </row>
    <row r="143" spans="1:17" ht="18.95" customHeight="1">
      <c r="A143" s="30" t="s">
        <v>158</v>
      </c>
      <c r="B143" s="14" t="s">
        <v>9</v>
      </c>
      <c r="C143" s="140">
        <f>SUM('1:46'!C143)</f>
        <v>69309</v>
      </c>
      <c r="D143" s="157">
        <f>SUM('1:46'!D143)</f>
        <v>0</v>
      </c>
      <c r="E143" s="157">
        <f>SUM('1:46'!E143)</f>
        <v>69309</v>
      </c>
      <c r="F143" s="157">
        <f>SUM('1:46'!F143)</f>
        <v>0</v>
      </c>
      <c r="G143" s="157">
        <f>SUM('1:46'!G143)</f>
        <v>0</v>
      </c>
      <c r="H143" s="157">
        <f>SUM('1:46'!H143)</f>
        <v>41</v>
      </c>
      <c r="I143" s="447"/>
      <c r="J143" s="150"/>
      <c r="K143" s="150"/>
      <c r="L143" s="435"/>
      <c r="M143" s="96"/>
      <c r="N143" s="96"/>
      <c r="O143" s="96"/>
      <c r="P143" s="96"/>
      <c r="Q143" s="25"/>
    </row>
    <row r="144" spans="1:17" ht="63">
      <c r="A144" s="101" t="s">
        <v>159</v>
      </c>
      <c r="B144" s="11" t="s">
        <v>11</v>
      </c>
      <c r="C144" s="140">
        <f>SUM('1:46'!C144)</f>
        <v>65595</v>
      </c>
      <c r="D144" s="157">
        <f>SUM('1:46'!D144)</f>
        <v>0</v>
      </c>
      <c r="E144" s="157">
        <f>SUM('1:46'!E144)</f>
        <v>65595</v>
      </c>
      <c r="F144" s="157">
        <f>SUM('1:46'!F144)</f>
        <v>0</v>
      </c>
      <c r="G144" s="157">
        <f>SUM('1:46'!G144)</f>
        <v>0</v>
      </c>
      <c r="H144" s="157">
        <f>SUM('1:46'!H144)</f>
        <v>41</v>
      </c>
      <c r="I144" s="448"/>
      <c r="J144" s="150"/>
      <c r="K144" s="96"/>
      <c r="L144" s="435"/>
      <c r="M144" s="96"/>
      <c r="N144" s="96"/>
      <c r="O144" s="96"/>
      <c r="P144" s="96"/>
      <c r="Q144" s="25"/>
    </row>
    <row r="145" spans="1:16" ht="47.25">
      <c r="A145" s="91" t="s">
        <v>160</v>
      </c>
      <c r="B145" s="102" t="s">
        <v>13</v>
      </c>
      <c r="C145" s="140">
        <f>SUM('1:46'!C145)</f>
        <v>38700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449"/>
      <c r="J145" s="150"/>
      <c r="K145" s="2"/>
      <c r="L145" s="438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140">
        <f>SUM('1:46'!C146)</f>
        <v>4487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449"/>
      <c r="J146" s="150"/>
      <c r="K146" s="2"/>
      <c r="L146" s="438"/>
      <c r="M146" s="2"/>
      <c r="N146" s="2"/>
      <c r="O146" s="2"/>
      <c r="P146" s="2"/>
    </row>
    <row r="147" spans="1:16" ht="37.5" customHeight="1">
      <c r="A147" s="30" t="s">
        <v>162</v>
      </c>
      <c r="B147" s="14" t="s">
        <v>17</v>
      </c>
      <c r="C147" s="140">
        <f>SUM('1:46'!C147)</f>
        <v>31055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449"/>
      <c r="J147" s="150"/>
      <c r="K147" s="2"/>
      <c r="L147" s="438"/>
      <c r="M147" s="2"/>
      <c r="N147" s="2"/>
      <c r="O147" s="2"/>
      <c r="P147" s="2"/>
    </row>
    <row r="148" spans="1:16" ht="15">
      <c r="A148" s="104"/>
      <c r="B148" s="105"/>
      <c r="C148" s="106"/>
      <c r="D148" s="152"/>
      <c r="E148" s="107"/>
      <c r="F148" s="107"/>
      <c r="G148" s="2"/>
      <c r="H148" s="2"/>
      <c r="I148" s="2"/>
      <c r="J148" s="2"/>
      <c r="K148" s="2"/>
      <c r="L148" s="438"/>
      <c r="M148" s="2"/>
      <c r="N148" s="2"/>
      <c r="O148" s="2"/>
      <c r="P148" s="2"/>
    </row>
    <row r="149" spans="1:16" ht="48" customHeight="1">
      <c r="A149" s="510" t="s">
        <v>163</v>
      </c>
      <c r="B149" s="510"/>
      <c r="C149" s="510"/>
      <c r="D149" s="509"/>
      <c r="E149" s="509"/>
      <c r="F149" s="108"/>
      <c r="G149" s="2"/>
      <c r="H149" s="2"/>
      <c r="I149" s="2"/>
      <c r="J149" s="2"/>
      <c r="K149" s="2"/>
      <c r="L149" s="438"/>
      <c r="M149" s="2"/>
      <c r="N149" s="2"/>
      <c r="O149" s="2"/>
      <c r="P149" s="2"/>
    </row>
    <row r="150" spans="1:16" ht="28.5" customHeight="1">
      <c r="A150" s="3" t="s">
        <v>36</v>
      </c>
      <c r="B150" s="23" t="s">
        <v>6</v>
      </c>
      <c r="C150" s="109" t="s">
        <v>164</v>
      </c>
      <c r="D150" s="110"/>
      <c r="E150" s="110"/>
      <c r="F150" s="111"/>
      <c r="G150" s="2"/>
      <c r="H150" s="2"/>
      <c r="I150" s="2"/>
      <c r="J150" s="2"/>
      <c r="K150" s="2"/>
      <c r="L150" s="438"/>
      <c r="M150" s="2"/>
      <c r="N150" s="2"/>
      <c r="O150" s="2"/>
      <c r="P150" s="112"/>
    </row>
    <row r="151" spans="1:16" ht="17.100000000000001" customHeight="1">
      <c r="A151" s="113">
        <v>1</v>
      </c>
      <c r="B151" s="114">
        <v>2</v>
      </c>
      <c r="C151" s="115">
        <v>3</v>
      </c>
      <c r="D151" s="110"/>
      <c r="E151" s="110"/>
      <c r="F151" s="111"/>
      <c r="G151" s="2"/>
      <c r="H151" s="2"/>
      <c r="I151" s="2"/>
      <c r="J151" s="2"/>
      <c r="K151" s="2"/>
      <c r="L151" s="438"/>
      <c r="M151" s="2"/>
      <c r="N151" s="2"/>
      <c r="O151" s="2"/>
      <c r="P151" s="112"/>
    </row>
    <row r="152" spans="1:16" ht="17.100000000000001" customHeight="1">
      <c r="A152" s="119" t="s">
        <v>166</v>
      </c>
      <c r="B152" s="117" t="s">
        <v>9</v>
      </c>
      <c r="C152" s="163">
        <f>SUM('1:46'!C152)</f>
        <v>7</v>
      </c>
      <c r="D152" s="500"/>
      <c r="E152" s="500"/>
      <c r="F152" s="108"/>
      <c r="G152" s="2"/>
      <c r="H152" s="2"/>
      <c r="I152" s="2"/>
      <c r="J152" s="2"/>
      <c r="K152" s="2"/>
      <c r="L152" s="438"/>
      <c r="M152" s="2"/>
      <c r="N152" s="2"/>
      <c r="O152" s="2"/>
      <c r="P152" s="118"/>
    </row>
    <row r="153" spans="1:16" ht="17.100000000000001" customHeight="1">
      <c r="A153" s="116" t="s">
        <v>165</v>
      </c>
      <c r="B153" s="11" t="s">
        <v>11</v>
      </c>
      <c r="C153" s="163">
        <f>SUM('1:46'!C153)</f>
        <v>40</v>
      </c>
      <c r="D153" s="500"/>
      <c r="E153" s="500"/>
      <c r="F153" s="108"/>
      <c r="G153" s="2"/>
      <c r="H153" s="2"/>
      <c r="I153" s="2"/>
      <c r="J153" s="2"/>
      <c r="K153" s="2"/>
      <c r="L153" s="438"/>
      <c r="M153" s="2"/>
      <c r="N153" s="2"/>
      <c r="O153" s="2"/>
      <c r="P153" s="118"/>
    </row>
    <row r="154" spans="1:16" ht="17.100000000000001" customHeight="1">
      <c r="A154" s="119" t="s">
        <v>167</v>
      </c>
      <c r="B154" s="11" t="s">
        <v>13</v>
      </c>
      <c r="C154" s="163">
        <f>SUM('1:46'!C154)</f>
        <v>2</v>
      </c>
      <c r="D154" s="500"/>
      <c r="E154" s="500"/>
      <c r="F154" s="108"/>
      <c r="G154" s="2"/>
      <c r="H154" s="2"/>
      <c r="I154" s="2"/>
      <c r="J154" s="2"/>
      <c r="K154" s="2"/>
      <c r="L154" s="438"/>
      <c r="M154" s="2"/>
      <c r="N154" s="2"/>
      <c r="O154" s="2"/>
      <c r="P154" s="118"/>
    </row>
    <row r="155" spans="1:16" ht="17.100000000000001" customHeight="1">
      <c r="A155" s="119" t="s">
        <v>168</v>
      </c>
      <c r="B155" s="11" t="s">
        <v>15</v>
      </c>
      <c r="C155" s="163">
        <f>SUM('1:46'!C155)</f>
        <v>0</v>
      </c>
      <c r="D155" s="500"/>
      <c r="E155" s="500"/>
      <c r="F155" s="108"/>
      <c r="G155" s="2"/>
      <c r="H155" s="2"/>
      <c r="I155" s="2"/>
      <c r="J155" s="2"/>
      <c r="K155" s="2"/>
      <c r="L155" s="438"/>
      <c r="M155" s="2"/>
      <c r="N155" s="2"/>
      <c r="O155" s="2"/>
      <c r="P155" s="2"/>
    </row>
    <row r="156" spans="1:16" ht="17.100000000000001" customHeight="1">
      <c r="A156" s="119" t="s">
        <v>169</v>
      </c>
      <c r="B156" s="11" t="s">
        <v>17</v>
      </c>
      <c r="C156" s="163">
        <f>SUM('1:46'!C156)</f>
        <v>41</v>
      </c>
      <c r="D156" s="500"/>
      <c r="E156" s="500"/>
      <c r="F156" s="2"/>
      <c r="G156" s="2"/>
      <c r="H156" s="2"/>
      <c r="I156" s="2"/>
      <c r="J156" s="2"/>
      <c r="K156" s="2"/>
      <c r="L156" s="438"/>
      <c r="M156" s="2"/>
      <c r="N156" s="2"/>
      <c r="O156" s="2"/>
      <c r="P156" s="2"/>
    </row>
    <row r="157" spans="1:16" ht="11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438"/>
      <c r="M157" s="2"/>
      <c r="N157" s="2"/>
      <c r="O157" s="2"/>
      <c r="P157" s="2"/>
    </row>
    <row r="158" spans="1:16" ht="18" customHeight="1">
      <c r="A158" s="501" t="s">
        <v>170</v>
      </c>
      <c r="B158" s="501"/>
      <c r="C158" s="501"/>
      <c r="D158" s="2"/>
      <c r="E158" s="2"/>
      <c r="F158" s="2"/>
      <c r="G158" s="2"/>
      <c r="H158" s="2"/>
      <c r="I158" s="2"/>
      <c r="J158" s="2"/>
      <c r="K158" s="2"/>
      <c r="L158" s="438"/>
      <c r="M158" s="2"/>
      <c r="N158" s="2"/>
      <c r="O158" s="2"/>
      <c r="P158" s="2"/>
    </row>
    <row r="159" spans="1:16" ht="15.75" customHeight="1">
      <c r="A159" s="504" t="s">
        <v>171</v>
      </c>
      <c r="B159" s="504"/>
      <c r="C159" s="504"/>
      <c r="D159" s="2"/>
      <c r="E159" s="2"/>
      <c r="F159" s="2"/>
      <c r="G159" s="2"/>
      <c r="H159" s="2"/>
      <c r="I159" s="2"/>
      <c r="J159" s="2"/>
      <c r="K159" s="2"/>
      <c r="L159" s="438"/>
      <c r="M159" s="2"/>
      <c r="N159" s="2"/>
      <c r="O159" s="2"/>
      <c r="P159" s="2"/>
    </row>
    <row r="160" spans="1:16" ht="27" customHeight="1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438"/>
      <c r="M160" s="2"/>
      <c r="N160" s="2"/>
      <c r="O160" s="2"/>
      <c r="P160" s="2"/>
    </row>
    <row r="161" spans="1:16" ht="18.95" customHeight="1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438"/>
      <c r="M161" s="2"/>
      <c r="N161" s="2"/>
      <c r="O161" s="2"/>
      <c r="P161" s="122"/>
    </row>
    <row r="162" spans="1:16" ht="17.100000000000001" customHeight="1">
      <c r="A162" s="30" t="s">
        <v>173</v>
      </c>
      <c r="B162" s="6" t="s">
        <v>9</v>
      </c>
      <c r="C162" s="164">
        <f>SUM('1:46'!C162)</f>
        <v>0</v>
      </c>
      <c r="D162" s="2"/>
      <c r="E162" s="2"/>
      <c r="F162" s="2"/>
      <c r="G162" s="2"/>
      <c r="H162" s="2"/>
      <c r="I162" s="2"/>
      <c r="J162" s="2"/>
      <c r="K162" s="2"/>
      <c r="L162" s="438"/>
      <c r="M162" s="2"/>
      <c r="N162" s="2"/>
      <c r="O162" s="2"/>
      <c r="P162" s="122"/>
    </row>
    <row r="163" spans="1:16" ht="17.100000000000001" customHeight="1">
      <c r="A163" s="30" t="s">
        <v>174</v>
      </c>
      <c r="B163" s="6" t="s">
        <v>11</v>
      </c>
      <c r="C163" s="164">
        <f>SUM('1:46'!C163)</f>
        <v>0</v>
      </c>
      <c r="D163" s="2"/>
      <c r="E163" s="2"/>
      <c r="F163" s="2"/>
      <c r="G163" s="2"/>
      <c r="H163" s="2"/>
      <c r="I163" s="2"/>
      <c r="J163" s="2"/>
      <c r="K163" s="2"/>
      <c r="L163" s="438"/>
      <c r="M163" s="2"/>
      <c r="N163" s="2"/>
      <c r="O163" s="2"/>
      <c r="P163" s="122"/>
    </row>
    <row r="164" spans="1:16" ht="17.100000000000001" customHeight="1">
      <c r="A164" s="123" t="s">
        <v>175</v>
      </c>
      <c r="B164" s="124" t="s">
        <v>13</v>
      </c>
      <c r="C164" s="164">
        <f>SUM('1:46'!C164)</f>
        <v>43</v>
      </c>
      <c r="D164" s="2"/>
      <c r="E164" s="2"/>
      <c r="F164" s="2"/>
      <c r="G164" s="2"/>
      <c r="H164" s="2"/>
      <c r="I164" s="2"/>
      <c r="J164" s="2"/>
      <c r="K164" s="2"/>
      <c r="L164" s="438"/>
      <c r="M164" s="2"/>
      <c r="N164" s="2"/>
      <c r="O164" s="2"/>
      <c r="P164" s="122"/>
    </row>
    <row r="165" spans="1:16" ht="17.100000000000001" customHeight="1">
      <c r="A165" s="30" t="s">
        <v>176</v>
      </c>
      <c r="B165" s="6" t="s">
        <v>15</v>
      </c>
      <c r="C165" s="164">
        <f>SUM('1:46'!C165)</f>
        <v>43</v>
      </c>
      <c r="D165" s="2"/>
      <c r="E165" s="2"/>
      <c r="F165" s="2"/>
      <c r="G165" s="2"/>
      <c r="H165" s="2"/>
      <c r="I165" s="2"/>
      <c r="J165" s="2"/>
      <c r="K165" s="2"/>
      <c r="L165" s="438"/>
      <c r="M165" s="2"/>
      <c r="N165" s="2"/>
      <c r="O165" s="2"/>
      <c r="P165" s="122"/>
    </row>
    <row r="166" spans="1:16" ht="17.100000000000001" customHeight="1">
      <c r="A166" s="30" t="s">
        <v>177</v>
      </c>
      <c r="B166" s="6" t="s">
        <v>17</v>
      </c>
      <c r="C166" s="164">
        <f>SUM('1:46'!C166)</f>
        <v>43</v>
      </c>
      <c r="D166" s="2"/>
      <c r="E166" s="2"/>
      <c r="F166" s="2"/>
      <c r="G166" s="2"/>
      <c r="H166" s="2"/>
      <c r="I166" s="2"/>
      <c r="J166" s="2"/>
      <c r="K166" s="2"/>
      <c r="L166" s="438"/>
      <c r="M166" s="2"/>
      <c r="N166" s="2"/>
      <c r="O166" s="2"/>
      <c r="P166" s="122"/>
    </row>
    <row r="167" spans="1:16" ht="17.100000000000001" customHeight="1">
      <c r="A167" s="30" t="s">
        <v>178</v>
      </c>
      <c r="B167" s="6" t="s">
        <v>19</v>
      </c>
      <c r="C167" s="164">
        <f>SUM('1:46'!C167)</f>
        <v>43</v>
      </c>
      <c r="D167" s="2"/>
      <c r="E167" s="2"/>
      <c r="F167" s="2"/>
      <c r="G167" s="2"/>
      <c r="H167" s="2"/>
      <c r="I167" s="2"/>
      <c r="J167" s="2"/>
      <c r="K167" s="2"/>
      <c r="L167" s="438"/>
      <c r="M167" s="2"/>
      <c r="N167" s="2"/>
      <c r="O167" s="2"/>
      <c r="P167" s="2"/>
    </row>
    <row r="168" spans="1:16" ht="17.100000000000001" customHeight="1">
      <c r="A168" s="123" t="s">
        <v>179</v>
      </c>
      <c r="B168" s="124" t="s">
        <v>21</v>
      </c>
      <c r="C168" s="164">
        <f>SUM('1:46'!C168)</f>
        <v>56</v>
      </c>
      <c r="D168" s="2"/>
      <c r="E168" s="2"/>
      <c r="F168" s="2"/>
      <c r="G168" s="2"/>
      <c r="H168" s="2"/>
      <c r="I168" s="2"/>
      <c r="J168" s="2"/>
      <c r="K168" s="2"/>
      <c r="L168" s="438"/>
      <c r="M168" s="2"/>
      <c r="N168" s="2"/>
      <c r="O168" s="2"/>
      <c r="P168" s="2"/>
    </row>
    <row r="169" spans="1:16" ht="17.100000000000001" customHeight="1">
      <c r="A169" s="123" t="s">
        <v>180</v>
      </c>
      <c r="B169" s="124"/>
      <c r="C169" s="164">
        <f>SUM('1:46'!C169)</f>
        <v>0</v>
      </c>
      <c r="D169" s="2"/>
      <c r="E169" s="2"/>
      <c r="F169" s="126"/>
      <c r="G169" s="2"/>
      <c r="H169" s="2"/>
      <c r="I169" s="2"/>
      <c r="J169" s="2"/>
      <c r="K169" s="2"/>
      <c r="L169" s="438"/>
      <c r="M169" s="2"/>
      <c r="N169" s="2"/>
      <c r="O169" s="2"/>
      <c r="P169" s="2"/>
    </row>
    <row r="170" spans="1:16" ht="17.100000000000001" customHeight="1">
      <c r="A170" s="123" t="s">
        <v>181</v>
      </c>
      <c r="B170" s="124" t="s">
        <v>23</v>
      </c>
      <c r="C170" s="164">
        <f>SUM('1:46'!C170)</f>
        <v>0</v>
      </c>
      <c r="D170" s="2"/>
      <c r="E170" s="2"/>
      <c r="F170" s="2"/>
      <c r="G170" s="2"/>
      <c r="H170" s="2"/>
      <c r="I170" s="2"/>
      <c r="J170" s="2"/>
      <c r="K170" s="2"/>
      <c r="L170" s="438"/>
      <c r="M170" s="2"/>
      <c r="N170" s="2"/>
      <c r="O170" s="2"/>
      <c r="P170" s="2"/>
    </row>
    <row r="171" spans="1:16" ht="17.100000000000001" customHeight="1">
      <c r="A171" s="30" t="s">
        <v>182</v>
      </c>
      <c r="B171" s="6" t="s">
        <v>25</v>
      </c>
      <c r="C171" s="164">
        <f>SUM('1:46'!C171)</f>
        <v>0</v>
      </c>
      <c r="D171" s="2"/>
      <c r="E171" s="2"/>
      <c r="F171" s="96"/>
      <c r="G171" s="2"/>
      <c r="H171" s="2"/>
      <c r="I171" s="2"/>
      <c r="J171" s="2"/>
      <c r="K171" s="2"/>
      <c r="L171" s="438"/>
      <c r="M171" s="2"/>
      <c r="N171" s="2"/>
      <c r="O171" s="2"/>
      <c r="P171" s="2"/>
    </row>
    <row r="172" spans="1:16" ht="15">
      <c r="A172" s="129"/>
      <c r="B172" s="129"/>
      <c r="C172" s="128"/>
      <c r="D172" s="2"/>
      <c r="E172" s="2"/>
      <c r="F172" s="96"/>
      <c r="G172" s="2"/>
      <c r="H172" s="2"/>
      <c r="I172" s="2"/>
      <c r="J172" s="2"/>
      <c r="K172" s="2"/>
      <c r="L172" s="438"/>
      <c r="M172" s="2"/>
      <c r="N172" s="2"/>
      <c r="O172" s="2"/>
      <c r="P172" s="2"/>
    </row>
    <row r="173" spans="1:16" ht="15.75">
      <c r="A173" s="501" t="s">
        <v>183</v>
      </c>
      <c r="B173" s="501"/>
      <c r="C173" s="501"/>
      <c r="D173" s="2"/>
      <c r="E173" s="2"/>
      <c r="F173" s="96"/>
      <c r="G173" s="2"/>
      <c r="H173" s="2"/>
      <c r="I173" s="2"/>
      <c r="J173" s="2"/>
      <c r="K173" s="2"/>
      <c r="L173" s="438"/>
      <c r="M173" s="2"/>
      <c r="N173" s="2"/>
      <c r="O173" s="2"/>
      <c r="P173" s="2"/>
    </row>
    <row r="174" spans="1:16" ht="30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438"/>
      <c r="M174" s="2"/>
      <c r="N174" s="2"/>
      <c r="O174" s="2"/>
      <c r="P174" s="2"/>
    </row>
    <row r="175" spans="1:16" ht="15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438"/>
      <c r="M175" s="2"/>
      <c r="N175" s="2"/>
      <c r="O175" s="2"/>
      <c r="P175" s="2"/>
    </row>
    <row r="176" spans="1:16" ht="21.75" customHeight="1">
      <c r="A176" s="36" t="s">
        <v>184</v>
      </c>
      <c r="B176" s="6" t="s">
        <v>9</v>
      </c>
      <c r="C176" s="125">
        <f>SUM('1:46'!C176)</f>
        <v>207</v>
      </c>
      <c r="D176" s="2"/>
      <c r="E176" s="2"/>
      <c r="F176" s="131"/>
      <c r="G176" s="2"/>
      <c r="H176" s="2"/>
      <c r="I176" s="2"/>
      <c r="J176" s="2"/>
      <c r="K176" s="2"/>
      <c r="L176" s="438"/>
      <c r="M176" s="2"/>
      <c r="N176" s="2"/>
      <c r="O176" s="2"/>
      <c r="P176" s="122"/>
    </row>
    <row r="177" spans="1:16" ht="24" customHeight="1">
      <c r="A177" s="36" t="s">
        <v>185</v>
      </c>
      <c r="B177" s="6" t="s">
        <v>11</v>
      </c>
      <c r="C177" s="125">
        <f>SUM('1:46'!C177)</f>
        <v>65</v>
      </c>
      <c r="D177" s="2"/>
      <c r="E177" s="2"/>
      <c r="F177" s="96"/>
      <c r="G177" s="2"/>
      <c r="H177" s="2"/>
      <c r="I177" s="2"/>
      <c r="J177" s="2"/>
      <c r="K177" s="2"/>
      <c r="L177" s="438"/>
      <c r="M177" s="2"/>
      <c r="N177" s="2"/>
      <c r="O177" s="2"/>
      <c r="P177" s="122"/>
    </row>
    <row r="178" spans="1:16" ht="30" customHeight="1">
      <c r="A178" s="36" t="s">
        <v>186</v>
      </c>
      <c r="B178" s="6" t="s">
        <v>13</v>
      </c>
      <c r="C178" s="125">
        <f>SUM('1:46'!C178)</f>
        <v>138</v>
      </c>
      <c r="D178" s="2"/>
      <c r="E178" s="2"/>
      <c r="F178" s="2"/>
      <c r="G178" s="2"/>
      <c r="H178" s="2"/>
      <c r="I178" s="2"/>
      <c r="J178" s="2"/>
      <c r="K178" s="2"/>
      <c r="L178" s="438"/>
      <c r="M178" s="2"/>
      <c r="N178" s="2"/>
      <c r="O178" s="2"/>
      <c r="P178" s="122"/>
    </row>
    <row r="179" spans="1:16" ht="36" customHeight="1">
      <c r="A179" s="36" t="s">
        <v>187</v>
      </c>
      <c r="B179" s="6" t="s">
        <v>15</v>
      </c>
      <c r="C179" s="125">
        <f>SUM('1:46'!C179)</f>
        <v>45</v>
      </c>
      <c r="D179" s="2"/>
      <c r="E179" s="2"/>
      <c r="F179" s="2"/>
      <c r="G179" s="2"/>
      <c r="H179" s="2"/>
      <c r="I179" s="2"/>
      <c r="J179" s="2"/>
      <c r="K179" s="2"/>
      <c r="L179" s="438"/>
      <c r="M179" s="2"/>
      <c r="N179" s="2"/>
      <c r="O179" s="2"/>
      <c r="P179" s="122"/>
    </row>
    <row r="180" spans="1:16" ht="25.5" customHeight="1">
      <c r="A180" s="36" t="s">
        <v>188</v>
      </c>
      <c r="B180" s="6" t="s">
        <v>17</v>
      </c>
      <c r="C180" s="125">
        <f>SUM('1:46'!C180)</f>
        <v>45</v>
      </c>
      <c r="D180" s="2"/>
      <c r="E180" s="2"/>
      <c r="F180" s="2"/>
      <c r="G180" s="2"/>
      <c r="H180" s="2"/>
      <c r="I180" s="2"/>
      <c r="J180" s="2"/>
      <c r="K180" s="2"/>
      <c r="L180" s="438"/>
      <c r="M180" s="2"/>
      <c r="N180" s="2"/>
      <c r="O180" s="2"/>
      <c r="P180" s="122"/>
    </row>
    <row r="181" spans="1:16" ht="57.75" customHeight="1">
      <c r="A181" s="36" t="s">
        <v>189</v>
      </c>
      <c r="B181" s="6" t="s">
        <v>19</v>
      </c>
      <c r="C181" s="125">
        <f>SUM('1:46'!C181)</f>
        <v>45</v>
      </c>
      <c r="D181" s="2"/>
      <c r="E181" s="2"/>
      <c r="F181" s="2"/>
      <c r="G181" s="2"/>
      <c r="H181" s="2"/>
      <c r="I181" s="2"/>
      <c r="J181" s="2"/>
      <c r="K181" s="2"/>
      <c r="L181" s="438"/>
      <c r="M181" s="2"/>
      <c r="N181" s="2"/>
      <c r="O181" s="2"/>
      <c r="P181" s="122"/>
    </row>
    <row r="182" spans="1:16" ht="12.75" hidden="1" customHeight="1">
      <c r="A182" s="245"/>
      <c r="B182" s="127"/>
      <c r="C182" s="128"/>
      <c r="D182" s="2"/>
      <c r="E182" s="2"/>
      <c r="F182" s="2"/>
      <c r="G182" s="2"/>
      <c r="H182" s="2"/>
      <c r="I182" s="2"/>
      <c r="J182" s="2"/>
      <c r="K182" s="2"/>
      <c r="L182" s="438"/>
      <c r="M182" s="2"/>
      <c r="N182" s="2"/>
      <c r="O182" s="2"/>
      <c r="P182" s="122"/>
    </row>
    <row r="183" spans="1:16" ht="33" customHeight="1">
      <c r="A183" s="501" t="s">
        <v>253</v>
      </c>
      <c r="B183" s="501"/>
      <c r="C183" s="501"/>
      <c r="D183" s="2"/>
      <c r="E183" s="2"/>
      <c r="F183" s="2"/>
      <c r="G183" s="2"/>
      <c r="H183" s="2"/>
      <c r="I183" s="2"/>
      <c r="J183" s="2"/>
      <c r="K183" s="2"/>
      <c r="L183" s="438"/>
      <c r="M183" s="2"/>
      <c r="N183" s="2"/>
      <c r="O183" s="2"/>
      <c r="P183" s="122"/>
    </row>
    <row r="184" spans="1:16" ht="36.75" customHeight="1">
      <c r="A184" s="502" t="s">
        <v>254</v>
      </c>
      <c r="B184" s="501"/>
      <c r="C184" s="501"/>
      <c r="D184" s="2"/>
      <c r="E184" s="2"/>
      <c r="F184" s="2"/>
      <c r="G184" s="2"/>
      <c r="H184" s="2"/>
      <c r="I184" s="2"/>
      <c r="J184" s="2"/>
      <c r="K184" s="2"/>
      <c r="L184" s="438"/>
      <c r="M184" s="2"/>
      <c r="N184" s="2"/>
      <c r="O184" s="2"/>
      <c r="P184" s="122"/>
    </row>
    <row r="185" spans="1:16" ht="15" hidden="1" customHeight="1">
      <c r="A185" s="246"/>
      <c r="B185" s="244"/>
      <c r="C185" s="244"/>
      <c r="D185" s="2"/>
      <c r="E185" s="2"/>
      <c r="F185" s="2"/>
      <c r="G185" s="2"/>
      <c r="H185" s="2"/>
      <c r="I185" s="2"/>
      <c r="J185" s="2"/>
      <c r="K185" s="2"/>
      <c r="L185" s="438"/>
      <c r="M185" s="2"/>
      <c r="N185" s="2"/>
      <c r="O185" s="2"/>
      <c r="P185" s="122"/>
    </row>
    <row r="186" spans="1:16" ht="45" customHeight="1">
      <c r="A186" s="3" t="s">
        <v>36</v>
      </c>
      <c r="B186" s="3" t="s">
        <v>6</v>
      </c>
      <c r="C186" s="71" t="s">
        <v>255</v>
      </c>
      <c r="D186" s="2"/>
      <c r="E186" s="2"/>
      <c r="F186" s="2"/>
      <c r="G186" s="2"/>
      <c r="H186" s="2"/>
      <c r="I186" s="2"/>
      <c r="J186" s="2"/>
      <c r="K186" s="2"/>
      <c r="L186" s="438"/>
      <c r="M186" s="2"/>
      <c r="N186" s="2"/>
      <c r="O186" s="2"/>
      <c r="P186" s="122"/>
    </row>
    <row r="187" spans="1:16" ht="18.75" customHeight="1">
      <c r="A187" s="130">
        <v>1</v>
      </c>
      <c r="B187" s="130">
        <v>2</v>
      </c>
      <c r="C187" s="130">
        <v>3</v>
      </c>
      <c r="D187" s="2"/>
      <c r="E187" s="2"/>
      <c r="F187" s="2"/>
      <c r="G187" s="2"/>
      <c r="H187" s="2"/>
      <c r="I187" s="2"/>
      <c r="J187" s="2"/>
      <c r="K187" s="2"/>
      <c r="L187" s="438"/>
      <c r="M187" s="2"/>
      <c r="N187" s="2"/>
      <c r="O187" s="2"/>
      <c r="P187" s="122"/>
    </row>
    <row r="188" spans="1:16" ht="39" customHeight="1">
      <c r="A188" s="36" t="s">
        <v>256</v>
      </c>
      <c r="B188" s="171" t="s">
        <v>9</v>
      </c>
      <c r="C188" s="450">
        <f>SUM('1:46'!C188)</f>
        <v>2359.2937999999995</v>
      </c>
      <c r="D188" s="2"/>
      <c r="E188" s="2"/>
      <c r="F188" s="2"/>
      <c r="G188" s="2"/>
      <c r="H188" s="2"/>
      <c r="I188" s="2"/>
      <c r="J188" s="2"/>
      <c r="K188" s="2"/>
      <c r="L188" s="438"/>
      <c r="M188" s="2"/>
      <c r="N188" s="2"/>
      <c r="O188" s="2"/>
      <c r="P188" s="122"/>
    </row>
    <row r="189" spans="1:16" ht="30" customHeight="1">
      <c r="A189" s="36" t="s">
        <v>257</v>
      </c>
      <c r="B189" s="171" t="s">
        <v>11</v>
      </c>
      <c r="C189" s="451">
        <f>SUM('1:46'!C189)</f>
        <v>111.40000000000005</v>
      </c>
      <c r="D189" s="2"/>
      <c r="E189" s="2"/>
      <c r="F189" s="2"/>
      <c r="G189" s="2"/>
      <c r="H189" s="2"/>
      <c r="I189" s="2"/>
      <c r="J189" s="2"/>
      <c r="K189" s="2"/>
      <c r="L189" s="438"/>
      <c r="M189" s="2"/>
      <c r="N189" s="2"/>
      <c r="O189" s="2"/>
      <c r="P189" s="122"/>
    </row>
    <row r="190" spans="1:16" ht="29.25" customHeight="1">
      <c r="A190" s="48" t="s">
        <v>258</v>
      </c>
      <c r="B190" s="171" t="s">
        <v>13</v>
      </c>
      <c r="C190" s="451">
        <f>SUM('1:46'!C190)</f>
        <v>2359.2937999999995</v>
      </c>
      <c r="D190" s="2"/>
      <c r="E190" s="2"/>
      <c r="F190" s="2"/>
      <c r="G190" s="2"/>
      <c r="H190" s="2"/>
      <c r="I190" s="2"/>
      <c r="J190" s="2"/>
      <c r="K190" s="2"/>
      <c r="L190" s="438"/>
      <c r="M190" s="2"/>
      <c r="N190" s="2"/>
      <c r="O190" s="2"/>
      <c r="P190" s="122"/>
    </row>
    <row r="191" spans="1:16" ht="98.25" customHeight="1">
      <c r="A191" s="48" t="s">
        <v>259</v>
      </c>
      <c r="B191" s="171" t="s">
        <v>15</v>
      </c>
      <c r="C191" s="451">
        <f>SUM('1:46'!C191)</f>
        <v>921.92629999999986</v>
      </c>
      <c r="D191" s="2"/>
      <c r="E191" s="2"/>
      <c r="F191" s="2"/>
      <c r="G191" s="2"/>
      <c r="H191" s="2"/>
      <c r="I191" s="2"/>
      <c r="J191" s="2"/>
      <c r="K191" s="2"/>
      <c r="L191" s="438"/>
      <c r="M191" s="2"/>
      <c r="N191" s="2"/>
      <c r="O191" s="2"/>
      <c r="P191" s="122"/>
    </row>
    <row r="192" spans="1:16" ht="33" customHeight="1">
      <c r="A192" s="36" t="s">
        <v>260</v>
      </c>
      <c r="B192" s="171" t="s">
        <v>17</v>
      </c>
      <c r="C192" s="451">
        <f>SUM('1:46'!C192)</f>
        <v>65.8</v>
      </c>
      <c r="D192" s="2"/>
      <c r="E192" s="2"/>
      <c r="F192" s="2"/>
      <c r="G192" s="2"/>
      <c r="H192" s="2"/>
      <c r="I192" s="2"/>
      <c r="J192" s="2"/>
      <c r="K192" s="2"/>
      <c r="L192" s="438"/>
      <c r="M192" s="2"/>
      <c r="N192" s="2"/>
      <c r="O192" s="2"/>
      <c r="P192" s="122"/>
    </row>
    <row r="193" spans="1:16" ht="20.25" customHeight="1">
      <c r="A193" s="247" t="s">
        <v>261</v>
      </c>
      <c r="B193" s="171" t="s">
        <v>19</v>
      </c>
      <c r="C193" s="451">
        <f>SUM('1:46'!C193)</f>
        <v>0</v>
      </c>
      <c r="D193" s="2"/>
      <c r="E193" s="2"/>
      <c r="F193" s="2"/>
      <c r="G193" s="2"/>
      <c r="H193" s="2"/>
      <c r="I193" s="2"/>
      <c r="J193" s="2"/>
      <c r="K193" s="2"/>
      <c r="L193" s="438"/>
      <c r="M193" s="2"/>
      <c r="N193" s="2"/>
      <c r="O193" s="2"/>
      <c r="P193" s="122"/>
    </row>
    <row r="194" spans="1:16" ht="45" customHeight="1">
      <c r="A194" s="36" t="s">
        <v>262</v>
      </c>
      <c r="B194" s="171" t="s">
        <v>21</v>
      </c>
      <c r="C194" s="451">
        <f>SUM('1:46'!C194)</f>
        <v>202.5</v>
      </c>
      <c r="D194" s="2"/>
      <c r="E194" s="2"/>
      <c r="F194" s="2"/>
      <c r="G194" s="2"/>
      <c r="H194" s="2"/>
      <c r="I194" s="2"/>
      <c r="J194" s="2"/>
      <c r="K194" s="2"/>
      <c r="L194" s="438"/>
      <c r="M194" s="2"/>
      <c r="N194" s="2"/>
      <c r="O194" s="2"/>
      <c r="P194" s="122"/>
    </row>
    <row r="195" spans="1:16" ht="31.5" customHeight="1">
      <c r="A195" s="36" t="s">
        <v>263</v>
      </c>
      <c r="B195" s="171" t="s">
        <v>23</v>
      </c>
      <c r="C195" s="451">
        <f>SUM('1:46'!C195)</f>
        <v>0</v>
      </c>
      <c r="D195" s="2"/>
      <c r="E195" s="2"/>
      <c r="F195" s="2"/>
      <c r="G195" s="2"/>
      <c r="H195" s="2"/>
      <c r="I195" s="2"/>
      <c r="J195" s="2"/>
      <c r="K195" s="2"/>
      <c r="L195" s="438"/>
      <c r="M195" s="2"/>
      <c r="N195" s="2"/>
      <c r="O195" s="2"/>
      <c r="P195" s="122"/>
    </row>
    <row r="196" spans="1:16" ht="30" customHeight="1">
      <c r="A196" s="36" t="s">
        <v>264</v>
      </c>
      <c r="B196" s="171" t="s">
        <v>25</v>
      </c>
      <c r="C196" s="451">
        <f>SUM('1:46'!C196)</f>
        <v>1080.4675</v>
      </c>
      <c r="D196" s="2"/>
      <c r="E196" s="2"/>
      <c r="F196" s="2"/>
      <c r="G196" s="2"/>
      <c r="H196" s="2"/>
      <c r="I196" s="2"/>
      <c r="J196" s="2"/>
      <c r="K196" s="2"/>
      <c r="L196" s="438"/>
      <c r="M196" s="2"/>
      <c r="N196" s="2"/>
      <c r="O196" s="2"/>
      <c r="P196" s="122"/>
    </row>
    <row r="197" spans="1:16" ht="39" customHeight="1">
      <c r="A197" s="36" t="s">
        <v>265</v>
      </c>
      <c r="B197" s="171" t="s">
        <v>266</v>
      </c>
      <c r="C197" s="451">
        <f>SUM('1:46'!C197)</f>
        <v>755.23439999999937</v>
      </c>
      <c r="D197" s="2"/>
      <c r="E197" s="2"/>
      <c r="F197" s="2"/>
      <c r="G197" s="2"/>
      <c r="H197" s="2"/>
      <c r="I197" s="2"/>
      <c r="J197" s="2"/>
      <c r="K197" s="2"/>
      <c r="L197" s="438"/>
      <c r="M197" s="2"/>
      <c r="N197" s="2"/>
      <c r="O197" s="2"/>
      <c r="P197" s="122"/>
    </row>
    <row r="198" spans="1:16" ht="42" customHeight="1">
      <c r="A198" s="36" t="s">
        <v>267</v>
      </c>
      <c r="B198" s="171" t="s">
        <v>268</v>
      </c>
      <c r="C198" s="451">
        <f>SUM('1:46'!C198)</f>
        <v>0</v>
      </c>
      <c r="D198" s="2"/>
      <c r="E198" s="2"/>
      <c r="F198" s="2"/>
      <c r="G198" s="2"/>
      <c r="H198" s="2"/>
      <c r="I198" s="2"/>
      <c r="J198" s="2"/>
      <c r="K198" s="2"/>
      <c r="L198" s="438"/>
      <c r="M198" s="2"/>
      <c r="N198" s="2"/>
      <c r="O198" s="2"/>
      <c r="P198" s="122"/>
    </row>
    <row r="199" spans="1:16" ht="37.5" customHeight="1">
      <c r="A199" s="36" t="s">
        <v>269</v>
      </c>
      <c r="B199" s="171" t="s">
        <v>270</v>
      </c>
      <c r="C199" s="451">
        <f>SUM('1:46'!C199)</f>
        <v>0</v>
      </c>
      <c r="D199" s="2"/>
      <c r="E199" s="2"/>
      <c r="F199" s="2"/>
      <c r="G199" s="2"/>
      <c r="H199" s="2"/>
      <c r="I199" s="2"/>
      <c r="J199" s="2"/>
      <c r="K199" s="2"/>
      <c r="L199" s="438"/>
      <c r="M199" s="2"/>
      <c r="N199" s="2"/>
      <c r="O199" s="2"/>
      <c r="P199" s="122"/>
    </row>
    <row r="200" spans="1:16" ht="45" customHeight="1">
      <c r="A200" s="248"/>
      <c r="B200" s="249"/>
      <c r="C200" s="250"/>
      <c r="D200" s="2"/>
      <c r="E200" s="2"/>
      <c r="F200" s="2"/>
      <c r="G200" s="2"/>
      <c r="H200" s="2"/>
      <c r="I200" s="2"/>
      <c r="J200" s="2"/>
      <c r="K200" s="2"/>
      <c r="L200" s="438"/>
      <c r="M200" s="2"/>
      <c r="N200" s="2"/>
      <c r="O200" s="2"/>
      <c r="P200" s="122"/>
    </row>
    <row r="201" spans="1:16" ht="45" customHeight="1">
      <c r="A201" s="501" t="s">
        <v>271</v>
      </c>
      <c r="B201" s="501"/>
      <c r="C201" s="501"/>
      <c r="D201" s="2"/>
      <c r="E201" s="2"/>
      <c r="F201" s="2"/>
      <c r="G201" s="2"/>
      <c r="H201" s="2"/>
      <c r="I201" s="2"/>
      <c r="J201" s="2"/>
      <c r="K201" s="2"/>
      <c r="L201" s="438"/>
      <c r="M201" s="2"/>
      <c r="N201" s="2"/>
      <c r="O201" s="2"/>
      <c r="P201" s="122"/>
    </row>
    <row r="202" spans="1:16" ht="45" customHeight="1">
      <c r="A202" s="3" t="s">
        <v>36</v>
      </c>
      <c r="B202" s="3" t="s">
        <v>6</v>
      </c>
      <c r="C202" s="71" t="s">
        <v>255</v>
      </c>
      <c r="D202" s="2"/>
      <c r="E202" s="2"/>
      <c r="F202" s="2"/>
      <c r="G202" s="2"/>
      <c r="H202" s="2"/>
      <c r="I202" s="2"/>
      <c r="J202" s="2"/>
      <c r="K202" s="2"/>
      <c r="L202" s="438"/>
      <c r="M202" s="2"/>
      <c r="N202" s="2"/>
      <c r="O202" s="2"/>
      <c r="P202" s="122"/>
    </row>
    <row r="203" spans="1:16" ht="45" customHeight="1">
      <c r="A203" s="130">
        <v>1</v>
      </c>
      <c r="B203" s="130">
        <v>2</v>
      </c>
      <c r="C203" s="130">
        <v>3</v>
      </c>
      <c r="D203" s="2"/>
      <c r="E203" s="2"/>
      <c r="F203" s="2"/>
      <c r="G203" s="2"/>
      <c r="H203" s="2"/>
      <c r="I203" s="2"/>
      <c r="J203" s="2"/>
      <c r="K203" s="2"/>
      <c r="L203" s="438"/>
      <c r="M203" s="2"/>
      <c r="N203" s="2"/>
      <c r="O203" s="2"/>
      <c r="P203" s="122"/>
    </row>
    <row r="204" spans="1:16" ht="45" customHeight="1">
      <c r="A204" s="36" t="s">
        <v>272</v>
      </c>
      <c r="B204" s="171" t="s">
        <v>9</v>
      </c>
      <c r="C204" s="450">
        <f>SUM('1:46'!C204)</f>
        <v>2359.2937999999995</v>
      </c>
      <c r="D204" s="2"/>
      <c r="E204" s="2"/>
      <c r="F204" s="2"/>
      <c r="G204" s="2"/>
      <c r="H204" s="2"/>
      <c r="I204" s="2"/>
      <c r="J204" s="2"/>
      <c r="K204" s="2"/>
      <c r="L204" s="438"/>
      <c r="M204" s="2"/>
      <c r="N204" s="2"/>
      <c r="O204" s="2"/>
      <c r="P204" s="122"/>
    </row>
    <row r="205" spans="1:16" ht="45" customHeight="1">
      <c r="A205" s="36" t="s">
        <v>273</v>
      </c>
      <c r="B205" s="171" t="s">
        <v>11</v>
      </c>
      <c r="C205" s="451">
        <f>SUM('1:46'!C205)</f>
        <v>0</v>
      </c>
      <c r="D205" s="2"/>
      <c r="E205" s="2"/>
      <c r="F205" s="2"/>
      <c r="G205" s="2"/>
      <c r="H205" s="2"/>
      <c r="I205" s="2"/>
      <c r="J205" s="2"/>
      <c r="K205" s="2"/>
      <c r="L205" s="438"/>
      <c r="M205" s="2"/>
      <c r="N205" s="2"/>
      <c r="O205" s="2"/>
      <c r="P205" s="122"/>
    </row>
    <row r="206" spans="1:16" ht="45" customHeight="1">
      <c r="A206" s="36" t="s">
        <v>274</v>
      </c>
      <c r="B206" s="171" t="s">
        <v>13</v>
      </c>
      <c r="C206" s="451">
        <f>SUM('1:46'!C206)</f>
        <v>2359.2937999999995</v>
      </c>
      <c r="D206" s="2"/>
      <c r="E206" s="2"/>
      <c r="F206" s="2"/>
      <c r="G206" s="2"/>
      <c r="H206" s="2"/>
      <c r="I206" s="2"/>
      <c r="J206" s="2"/>
      <c r="K206" s="2"/>
      <c r="L206" s="438"/>
      <c r="M206" s="2"/>
      <c r="N206" s="2"/>
      <c r="O206" s="2"/>
      <c r="P206" s="122"/>
    </row>
    <row r="207" spans="1:16" ht="45" customHeight="1">
      <c r="A207" s="36" t="s">
        <v>275</v>
      </c>
      <c r="B207" s="171" t="s">
        <v>15</v>
      </c>
      <c r="C207" s="451">
        <f>SUM('1:46'!C207)</f>
        <v>0</v>
      </c>
      <c r="D207" s="2"/>
      <c r="E207" s="2"/>
      <c r="F207" s="2"/>
      <c r="G207" s="2"/>
      <c r="H207" s="2"/>
      <c r="I207" s="2"/>
      <c r="J207" s="2"/>
      <c r="K207" s="2"/>
      <c r="L207" s="438"/>
      <c r="M207" s="2"/>
      <c r="N207" s="2"/>
      <c r="O207" s="2"/>
      <c r="P207" s="122"/>
    </row>
    <row r="208" spans="1:16" ht="45" customHeight="1">
      <c r="A208" s="36" t="s">
        <v>276</v>
      </c>
      <c r="B208" s="171" t="s">
        <v>17</v>
      </c>
      <c r="C208" s="451">
        <f>SUM('1:46'!C208)</f>
        <v>0</v>
      </c>
      <c r="D208" s="2"/>
      <c r="E208" s="2"/>
      <c r="F208" s="2"/>
      <c r="G208" s="2"/>
      <c r="H208" s="2"/>
      <c r="I208" s="2"/>
      <c r="J208" s="2"/>
      <c r="K208" s="2"/>
      <c r="L208" s="438"/>
      <c r="M208" s="2"/>
      <c r="N208" s="2"/>
      <c r="O208" s="2"/>
      <c r="P208" s="122"/>
    </row>
    <row r="209" spans="1:16" ht="38.25" customHeight="1">
      <c r="A209" s="36" t="s">
        <v>277</v>
      </c>
      <c r="B209" s="171" t="s">
        <v>19</v>
      </c>
      <c r="C209" s="451">
        <f>SUM('1:46'!C209)</f>
        <v>0</v>
      </c>
      <c r="D209" s="2"/>
      <c r="E209" s="2"/>
      <c r="F209" s="2"/>
      <c r="G209" s="2"/>
      <c r="H209" s="2"/>
      <c r="I209" s="2"/>
      <c r="J209" s="2"/>
      <c r="K209" s="2"/>
      <c r="L209" s="438"/>
      <c r="M209" s="2"/>
      <c r="N209" s="2"/>
      <c r="O209" s="2"/>
      <c r="P209" s="2"/>
    </row>
    <row r="210" spans="1:16" ht="38.25" customHeight="1">
      <c r="A210" s="245"/>
      <c r="B210" s="216"/>
      <c r="C210" s="453"/>
      <c r="D210" s="2"/>
      <c r="E210" s="2"/>
      <c r="F210" s="2"/>
      <c r="G210" s="2"/>
      <c r="H210" s="2"/>
      <c r="I210" s="2"/>
      <c r="J210" s="2"/>
      <c r="K210" s="2"/>
      <c r="L210" s="438"/>
      <c r="M210" s="2"/>
      <c r="N210" s="2"/>
      <c r="O210" s="2"/>
      <c r="P210" s="2"/>
    </row>
    <row r="211" spans="1:16" ht="80.25" customHeight="1">
      <c r="A211" s="245" t="s">
        <v>395</v>
      </c>
      <c r="B211" s="216"/>
      <c r="C211" s="452"/>
      <c r="D211" s="133"/>
      <c r="E211" s="505" t="s">
        <v>396</v>
      </c>
      <c r="F211" s="505"/>
      <c r="G211" s="96"/>
      <c r="H211" s="2"/>
      <c r="I211" s="2"/>
      <c r="J211" s="2"/>
      <c r="K211" s="2"/>
      <c r="L211" s="438"/>
      <c r="M211" s="2"/>
      <c r="N211" s="2"/>
      <c r="O211" s="2"/>
      <c r="P211" s="2"/>
    </row>
    <row r="212" spans="1:16" ht="38.25" customHeight="1">
      <c r="A212" s="245"/>
      <c r="B212" s="216"/>
      <c r="C212" s="453"/>
      <c r="D212" s="96"/>
      <c r="E212" s="96"/>
      <c r="F212" s="96"/>
      <c r="G212" s="96"/>
      <c r="H212" s="2"/>
      <c r="I212" s="2"/>
      <c r="J212" s="2"/>
      <c r="K212" s="2"/>
      <c r="L212" s="438"/>
      <c r="M212" s="2"/>
      <c r="N212" s="2"/>
      <c r="O212" s="2"/>
      <c r="P212" s="2"/>
    </row>
    <row r="213" spans="1:16" ht="27" customHeight="1">
      <c r="A213" s="475" t="s">
        <v>399</v>
      </c>
      <c r="B213" s="216"/>
      <c r="C213" s="250"/>
      <c r="D213" s="133"/>
      <c r="E213" s="96" t="s">
        <v>397</v>
      </c>
      <c r="F213" s="96"/>
      <c r="G213" s="96"/>
      <c r="H213" s="2"/>
      <c r="I213" s="2"/>
      <c r="J213" s="2"/>
      <c r="K213" s="2"/>
      <c r="L213" s="438"/>
      <c r="M213" s="2"/>
      <c r="N213" s="2"/>
      <c r="O213" s="2"/>
      <c r="P213" s="2"/>
    </row>
    <row r="214" spans="1:16" ht="15" customHeight="1">
      <c r="A214" s="132" t="s">
        <v>398</v>
      </c>
      <c r="B214" s="216"/>
      <c r="C214" s="454"/>
      <c r="D214" s="96"/>
      <c r="E214" s="503" t="s">
        <v>192</v>
      </c>
      <c r="F214" s="503"/>
      <c r="G214" s="96"/>
      <c r="H214" s="2"/>
      <c r="I214" s="2"/>
      <c r="J214" s="2"/>
      <c r="K214" s="2"/>
      <c r="L214" s="438"/>
      <c r="M214" s="2"/>
      <c r="N214" s="2"/>
      <c r="O214" s="2"/>
      <c r="P214" s="2"/>
    </row>
    <row r="215" spans="1:16" ht="60.75" customHeight="1">
      <c r="A215" s="474" t="s">
        <v>239</v>
      </c>
      <c r="B215" s="132"/>
      <c r="C215" s="474"/>
      <c r="D215" s="474"/>
      <c r="E215" s="505" t="s">
        <v>240</v>
      </c>
      <c r="F215" s="505"/>
      <c r="G215" s="96"/>
      <c r="H215" s="2"/>
      <c r="I215" s="2"/>
      <c r="J215" s="2"/>
      <c r="K215" s="2"/>
      <c r="L215" s="438"/>
      <c r="M215" s="2"/>
      <c r="N215" s="2"/>
      <c r="O215" s="2"/>
      <c r="P215" s="2"/>
    </row>
    <row r="216" spans="1:16" ht="18" customHeight="1">
      <c r="A216" s="132" t="s">
        <v>241</v>
      </c>
      <c r="B216" s="132"/>
      <c r="C216" s="134"/>
      <c r="D216" s="135"/>
      <c r="E216" s="503" t="s">
        <v>192</v>
      </c>
      <c r="F216" s="503"/>
      <c r="G216" s="134"/>
      <c r="H216" s="2"/>
      <c r="I216" s="2"/>
      <c r="J216" s="2"/>
      <c r="K216" s="2"/>
      <c r="L216" s="438"/>
      <c r="M216" s="2"/>
      <c r="N216" s="2"/>
      <c r="O216" s="2"/>
      <c r="P216" s="2"/>
    </row>
    <row r="217" spans="1:16" ht="28.5" customHeight="1">
      <c r="A217" s="132"/>
      <c r="B217" s="132"/>
      <c r="C217" s="132"/>
      <c r="D217" s="132"/>
      <c r="E217" s="96"/>
      <c r="F217" s="2"/>
      <c r="G217" s="96"/>
      <c r="H217" s="2"/>
      <c r="I217" s="2"/>
      <c r="J217" s="2"/>
      <c r="K217" s="2"/>
      <c r="L217" s="438"/>
      <c r="M217" s="2"/>
      <c r="N217" s="2"/>
      <c r="O217" s="2"/>
      <c r="P217" s="2"/>
    </row>
    <row r="218" spans="1:16" ht="15.75" customHeight="1">
      <c r="A218" s="69"/>
      <c r="B218" s="132"/>
      <c r="C218" s="69"/>
      <c r="D218" s="132"/>
      <c r="E218" s="136"/>
      <c r="F218" s="2"/>
      <c r="G218" s="25"/>
      <c r="H218" s="2"/>
      <c r="I218" s="2"/>
      <c r="J218" s="2"/>
      <c r="K218" s="2"/>
      <c r="L218" s="438"/>
      <c r="M218" s="2"/>
      <c r="N218" s="2"/>
      <c r="O218" s="2"/>
      <c r="P218" s="2"/>
    </row>
    <row r="219" spans="1:16" ht="11.25" customHeight="1">
      <c r="A219" s="132"/>
      <c r="B219" s="132"/>
      <c r="C219" s="132"/>
      <c r="D219" s="132"/>
      <c r="E219" s="2"/>
      <c r="F219" s="2"/>
      <c r="G219" s="2"/>
      <c r="H219" s="2"/>
      <c r="I219" s="2"/>
      <c r="J219" s="2"/>
      <c r="K219" s="2"/>
      <c r="L219" s="438"/>
      <c r="M219" s="2"/>
      <c r="N219" s="2"/>
      <c r="O219" s="2"/>
      <c r="P219" s="2"/>
    </row>
    <row r="220" spans="1:16" ht="12.75" customHeight="1">
      <c r="A220" s="132"/>
      <c r="B220" s="132"/>
      <c r="C220" s="132"/>
      <c r="D220" s="132"/>
      <c r="E220" s="2"/>
      <c r="F220" s="2"/>
      <c r="G220" s="2"/>
      <c r="H220" s="2"/>
      <c r="I220" s="2"/>
      <c r="J220" s="2"/>
      <c r="K220" s="2"/>
      <c r="L220" s="438"/>
      <c r="M220" s="2"/>
      <c r="N220" s="2"/>
      <c r="O220" s="2"/>
      <c r="P220" s="2"/>
    </row>
    <row r="221" spans="1:16" ht="12.75" customHeight="1">
      <c r="A221" s="132"/>
      <c r="B221" s="132"/>
      <c r="C221" s="132"/>
      <c r="D221" s="132"/>
      <c r="E221" s="2"/>
      <c r="F221" s="2"/>
      <c r="G221" s="2"/>
      <c r="H221" s="2"/>
      <c r="I221" s="2"/>
      <c r="J221" s="2"/>
      <c r="K221" s="2"/>
      <c r="L221" s="438"/>
      <c r="M221" s="2"/>
      <c r="N221" s="2"/>
      <c r="O221" s="2"/>
      <c r="P221" s="2"/>
    </row>
    <row r="222" spans="1:16" ht="12.75" customHeight="1">
      <c r="A222" s="132"/>
      <c r="B222" s="132"/>
      <c r="C222" s="132"/>
      <c r="D222" s="132"/>
      <c r="E222" s="2"/>
      <c r="F222" s="2"/>
      <c r="G222" s="2"/>
      <c r="H222" s="2"/>
      <c r="I222" s="2"/>
      <c r="J222" s="2"/>
      <c r="K222" s="2"/>
      <c r="L222" s="438"/>
      <c r="M222" s="2"/>
      <c r="N222" s="2"/>
      <c r="O222" s="2"/>
      <c r="P222" s="2"/>
    </row>
    <row r="223" spans="1:16" ht="12.75" customHeight="1">
      <c r="A223" s="132"/>
      <c r="B223" s="132"/>
      <c r="C223" s="132"/>
      <c r="D223" s="132"/>
      <c r="E223" s="2"/>
      <c r="F223" s="2"/>
      <c r="G223" s="2"/>
      <c r="H223" s="2"/>
      <c r="I223" s="2"/>
      <c r="J223" s="2"/>
      <c r="K223" s="2"/>
      <c r="L223" s="438"/>
      <c r="M223" s="2"/>
      <c r="N223" s="2"/>
      <c r="O223" s="2"/>
      <c r="P223" s="2"/>
    </row>
    <row r="224" spans="1:16" ht="12.75" customHeight="1">
      <c r="A224" s="132"/>
      <c r="B224" s="132"/>
      <c r="C224" s="132"/>
      <c r="D224" s="132"/>
      <c r="E224" s="2"/>
      <c r="F224" s="2"/>
      <c r="G224" s="2"/>
      <c r="H224" s="2"/>
      <c r="I224" s="2"/>
      <c r="J224" s="2"/>
      <c r="K224" s="2"/>
      <c r="L224" s="438"/>
      <c r="M224" s="2"/>
      <c r="N224" s="2"/>
      <c r="O224" s="2"/>
      <c r="P224" s="2"/>
    </row>
    <row r="225" spans="1:16" ht="12.75" customHeight="1">
      <c r="A225" s="132"/>
      <c r="B225" s="132"/>
      <c r="C225" s="132"/>
      <c r="D225" s="132"/>
      <c r="E225" s="2"/>
      <c r="F225" s="2"/>
      <c r="G225" s="2"/>
      <c r="H225" s="2"/>
      <c r="I225" s="2"/>
      <c r="J225" s="2"/>
      <c r="K225" s="2"/>
      <c r="L225" s="438"/>
      <c r="M225" s="2"/>
      <c r="N225" s="2"/>
      <c r="O225" s="2"/>
      <c r="P225" s="2"/>
    </row>
    <row r="226" spans="1:16" ht="12.75" customHeight="1">
      <c r="A226" s="132"/>
      <c r="B226" s="132"/>
      <c r="C226" s="132"/>
      <c r="D226" s="132"/>
      <c r="E226" s="2"/>
      <c r="F226" s="2"/>
      <c r="G226" s="2"/>
      <c r="H226" s="2"/>
      <c r="I226" s="2"/>
      <c r="J226" s="2"/>
      <c r="K226" s="2"/>
      <c r="L226" s="438"/>
      <c r="M226" s="2"/>
      <c r="N226" s="2"/>
      <c r="O226" s="2"/>
      <c r="P226" s="2"/>
    </row>
    <row r="227" spans="1:16" ht="12.75" customHeight="1">
      <c r="A227" s="132"/>
      <c r="B227" s="132"/>
      <c r="C227" s="132"/>
      <c r="D227" s="132"/>
      <c r="E227" s="2"/>
      <c r="F227" s="2"/>
      <c r="G227" s="2"/>
      <c r="H227" s="2"/>
      <c r="I227" s="2"/>
      <c r="J227" s="2"/>
      <c r="K227" s="2"/>
      <c r="L227" s="438"/>
      <c r="M227" s="2"/>
      <c r="N227" s="2"/>
      <c r="O227" s="2"/>
      <c r="P227" s="2"/>
    </row>
    <row r="228" spans="1:16" ht="12.75" customHeight="1">
      <c r="A228" s="132"/>
      <c r="B228" s="132"/>
      <c r="C228" s="132"/>
      <c r="D228" s="132"/>
      <c r="E228" s="2"/>
      <c r="F228" s="2"/>
      <c r="G228" s="2"/>
      <c r="H228" s="2"/>
      <c r="I228" s="2"/>
      <c r="J228" s="2"/>
      <c r="K228" s="2"/>
      <c r="L228" s="438"/>
      <c r="M228" s="2"/>
      <c r="N228" s="2"/>
      <c r="O228" s="2"/>
      <c r="P228" s="2"/>
    </row>
    <row r="229" spans="1:16" ht="12.75" customHeight="1">
      <c r="A229" s="132"/>
      <c r="B229" s="132"/>
      <c r="C229" s="132"/>
      <c r="D229" s="132"/>
      <c r="E229" s="2"/>
      <c r="F229" s="2"/>
      <c r="G229" s="2"/>
      <c r="H229" s="2"/>
      <c r="I229" s="2"/>
      <c r="J229" s="2"/>
      <c r="K229" s="2"/>
      <c r="L229" s="438"/>
      <c r="M229" s="2"/>
      <c r="N229" s="2"/>
      <c r="O229" s="2"/>
      <c r="P229" s="2"/>
    </row>
    <row r="230" spans="1:16" ht="12.75" customHeight="1">
      <c r="A230" s="132"/>
      <c r="B230" s="132"/>
      <c r="C230" s="132"/>
      <c r="D230" s="132"/>
      <c r="E230" s="2"/>
      <c r="F230" s="2"/>
      <c r="G230" s="2"/>
      <c r="H230" s="2"/>
      <c r="I230" s="2"/>
      <c r="J230" s="2"/>
      <c r="K230" s="2"/>
      <c r="L230" s="438"/>
      <c r="M230" s="2"/>
      <c r="N230" s="2"/>
      <c r="O230" s="2"/>
      <c r="P230" s="2"/>
    </row>
    <row r="231" spans="1:16" ht="12.75" customHeight="1">
      <c r="A231" s="132"/>
      <c r="B231" s="132"/>
      <c r="C231" s="132"/>
      <c r="D231" s="132"/>
      <c r="E231" s="2"/>
      <c r="F231" s="2"/>
      <c r="G231" s="2"/>
      <c r="H231" s="2"/>
      <c r="I231" s="2"/>
      <c r="J231" s="2"/>
      <c r="K231" s="2"/>
      <c r="L231" s="438"/>
      <c r="M231" s="2"/>
      <c r="N231" s="2"/>
      <c r="O231" s="2"/>
      <c r="P231" s="2"/>
    </row>
    <row r="232" spans="1:16" ht="12.75" customHeight="1">
      <c r="A232" s="132"/>
      <c r="B232" s="132"/>
      <c r="C232" s="132"/>
      <c r="D232" s="132"/>
      <c r="E232" s="2"/>
      <c r="F232" s="2"/>
      <c r="G232" s="2"/>
      <c r="H232" s="2"/>
      <c r="I232" s="2"/>
      <c r="J232" s="2"/>
      <c r="K232" s="2"/>
      <c r="L232" s="438"/>
      <c r="M232" s="2"/>
      <c r="N232" s="2"/>
      <c r="O232" s="2"/>
      <c r="P232" s="2"/>
    </row>
    <row r="233" spans="1:16" ht="12.75" customHeight="1">
      <c r="A233" s="132"/>
      <c r="B233" s="132"/>
      <c r="C233" s="132"/>
      <c r="D233" s="132"/>
      <c r="E233" s="2"/>
      <c r="F233" s="2"/>
      <c r="G233" s="2"/>
      <c r="H233" s="2"/>
      <c r="I233" s="2"/>
      <c r="J233" s="2"/>
      <c r="K233" s="2"/>
      <c r="L233" s="438"/>
      <c r="M233" s="2"/>
      <c r="N233" s="2"/>
      <c r="O233" s="2"/>
      <c r="P233" s="2"/>
    </row>
    <row r="234" spans="1:16" ht="12.75" customHeight="1">
      <c r="A234" s="132"/>
      <c r="B234" s="132"/>
      <c r="C234" s="132"/>
      <c r="D234" s="132"/>
      <c r="E234" s="2"/>
      <c r="F234" s="2"/>
      <c r="G234" s="2"/>
      <c r="H234" s="2"/>
      <c r="I234" s="2"/>
      <c r="J234" s="2"/>
      <c r="K234" s="2"/>
      <c r="L234" s="438"/>
      <c r="M234" s="2"/>
      <c r="N234" s="2"/>
      <c r="O234" s="2"/>
      <c r="P234" s="2"/>
    </row>
    <row r="235" spans="1:16" ht="12.75" customHeight="1">
      <c r="A235" s="132"/>
      <c r="B235" s="132"/>
      <c r="C235" s="132"/>
      <c r="D235" s="132"/>
      <c r="E235" s="2"/>
      <c r="F235" s="2"/>
      <c r="G235" s="2"/>
      <c r="H235" s="2"/>
      <c r="I235" s="2"/>
      <c r="J235" s="2"/>
      <c r="K235" s="2"/>
      <c r="L235" s="438"/>
      <c r="M235" s="2"/>
      <c r="N235" s="2"/>
      <c r="O235" s="2"/>
      <c r="P235" s="2"/>
    </row>
    <row r="236" spans="1:16" ht="12.75" customHeight="1">
      <c r="A236" s="132"/>
      <c r="B236" s="132"/>
      <c r="C236" s="132"/>
      <c r="D236" s="132"/>
      <c r="E236" s="2"/>
      <c r="F236" s="2"/>
      <c r="G236" s="2"/>
      <c r="H236" s="2"/>
      <c r="I236" s="2"/>
      <c r="J236" s="2"/>
      <c r="K236" s="2"/>
      <c r="L236" s="438"/>
      <c r="M236" s="2"/>
      <c r="N236" s="2"/>
      <c r="O236" s="2"/>
      <c r="P236" s="2"/>
    </row>
    <row r="237" spans="1:16" ht="18" customHeight="1">
      <c r="A237" s="132"/>
      <c r="B237" s="132"/>
      <c r="C237" s="132"/>
      <c r="D237" s="132"/>
      <c r="E237" s="2"/>
      <c r="F237" s="2"/>
      <c r="G237" s="126"/>
      <c r="H237" s="2"/>
      <c r="I237" s="2"/>
      <c r="J237" s="2"/>
      <c r="K237" s="2"/>
      <c r="L237" s="438"/>
      <c r="M237" s="2"/>
      <c r="N237" s="2"/>
      <c r="O237" s="2"/>
      <c r="P237" s="2"/>
    </row>
    <row r="238" spans="1:16" ht="18" customHeight="1">
      <c r="A238" s="132"/>
      <c r="B238" s="132"/>
      <c r="C238" s="132"/>
      <c r="D238" s="132"/>
      <c r="E238" s="2"/>
      <c r="F238" s="2"/>
      <c r="G238" s="2"/>
      <c r="H238" s="2"/>
      <c r="I238" s="2"/>
      <c r="J238" s="2"/>
      <c r="K238" s="2"/>
      <c r="L238" s="438"/>
      <c r="M238" s="2"/>
      <c r="N238" s="2"/>
      <c r="O238" s="2"/>
      <c r="P238" s="2"/>
    </row>
    <row r="239" spans="1:16" ht="16.5" customHeight="1">
      <c r="A239" s="132"/>
      <c r="B239" s="132"/>
      <c r="C239" s="132"/>
      <c r="D239" s="132"/>
      <c r="E239" s="2"/>
      <c r="F239" s="2"/>
      <c r="G239" s="2"/>
      <c r="H239" s="2"/>
      <c r="I239" s="2"/>
      <c r="J239" s="2"/>
      <c r="K239" s="2"/>
      <c r="L239" s="438"/>
      <c r="M239" s="2"/>
      <c r="N239" s="2"/>
      <c r="O239" s="2"/>
      <c r="P239" s="2"/>
    </row>
    <row r="240" spans="1:16" ht="18" customHeight="1">
      <c r="A240" s="132"/>
      <c r="B240" s="132"/>
      <c r="C240" s="132"/>
      <c r="D240" s="132"/>
      <c r="E240" s="2"/>
      <c r="F240" s="2"/>
      <c r="G240" s="2"/>
      <c r="H240" s="2"/>
      <c r="I240" s="2"/>
      <c r="J240" s="2"/>
      <c r="K240" s="2"/>
      <c r="L240" s="438"/>
      <c r="M240" s="2"/>
      <c r="N240" s="2"/>
      <c r="O240" s="2"/>
      <c r="P240" s="2"/>
    </row>
    <row r="241" spans="1:16" ht="24.75" customHeight="1">
      <c r="A241" s="132"/>
      <c r="B241" s="132"/>
      <c r="C241" s="132"/>
      <c r="D241" s="132"/>
      <c r="E241" s="2"/>
      <c r="F241" s="2"/>
      <c r="G241" s="2"/>
      <c r="H241" s="2"/>
      <c r="I241" s="2"/>
      <c r="J241" s="2"/>
      <c r="K241" s="2"/>
      <c r="L241" s="438"/>
      <c r="M241" s="2"/>
      <c r="N241" s="2"/>
      <c r="O241" s="2"/>
      <c r="P241" s="2"/>
    </row>
    <row r="242" spans="1:16" ht="32.25" customHeight="1">
      <c r="A242" s="132"/>
      <c r="B242" s="132"/>
      <c r="C242" s="132"/>
      <c r="D242" s="132"/>
      <c r="E242" s="2"/>
      <c r="F242" s="2"/>
      <c r="G242" s="2"/>
      <c r="H242" s="2"/>
      <c r="I242" s="2"/>
      <c r="J242" s="2"/>
      <c r="K242" s="2"/>
      <c r="L242" s="438"/>
      <c r="M242" s="2"/>
      <c r="N242" s="2"/>
      <c r="O242" s="2"/>
      <c r="P242" s="2"/>
    </row>
    <row r="243" spans="1:16" ht="14.25" customHeight="1">
      <c r="A243" s="132"/>
      <c r="B243" s="132"/>
      <c r="C243" s="132"/>
      <c r="D243" s="132"/>
      <c r="E243" s="2"/>
      <c r="F243" s="2"/>
      <c r="G243" s="2"/>
      <c r="H243" s="2"/>
      <c r="I243" s="2"/>
      <c r="J243" s="2"/>
      <c r="K243" s="2"/>
      <c r="L243" s="438"/>
      <c r="M243" s="2"/>
      <c r="N243" s="2"/>
      <c r="O243" s="2"/>
      <c r="P243" s="2"/>
    </row>
    <row r="244" spans="1:16" ht="12.75" customHeight="1">
      <c r="A244" s="132"/>
      <c r="B244" s="132"/>
      <c r="C244" s="132"/>
      <c r="D244" s="132"/>
      <c r="E244" s="2"/>
      <c r="F244" s="2"/>
      <c r="G244" s="2"/>
      <c r="H244" s="2"/>
      <c r="I244" s="2"/>
      <c r="J244" s="2"/>
      <c r="K244" s="2"/>
      <c r="L244" s="438"/>
      <c r="M244" s="2"/>
      <c r="N244" s="2"/>
      <c r="O244" s="2"/>
      <c r="P244" s="2"/>
    </row>
    <row r="245" spans="1:16" ht="12.75" customHeight="1">
      <c r="A245" s="132"/>
      <c r="B245" s="132"/>
      <c r="C245" s="132"/>
      <c r="D245" s="132"/>
      <c r="E245" s="2"/>
      <c r="F245" s="2"/>
      <c r="G245" s="2"/>
      <c r="H245" s="2"/>
      <c r="I245" s="2"/>
      <c r="J245" s="2"/>
      <c r="K245" s="2"/>
      <c r="L245" s="438"/>
      <c r="M245" s="2"/>
      <c r="N245" s="2"/>
      <c r="O245" s="2"/>
      <c r="P245" s="2"/>
    </row>
    <row r="246" spans="1:16" ht="12.75" customHeight="1">
      <c r="A246" s="132"/>
      <c r="B246" s="132"/>
      <c r="C246" s="132"/>
      <c r="D246" s="132"/>
      <c r="E246" s="2"/>
      <c r="F246" s="2"/>
      <c r="G246" s="2"/>
      <c r="H246" s="2"/>
      <c r="I246" s="2"/>
      <c r="J246" s="2"/>
      <c r="K246" s="2"/>
      <c r="L246" s="438"/>
      <c r="M246" s="2"/>
      <c r="N246" s="2"/>
      <c r="O246" s="2"/>
      <c r="P246" s="2"/>
    </row>
    <row r="247" spans="1:16" ht="12.75" customHeight="1">
      <c r="A247" s="132"/>
      <c r="B247" s="132"/>
      <c r="C247" s="132"/>
      <c r="D247" s="132"/>
      <c r="E247" s="2"/>
      <c r="F247" s="2"/>
      <c r="G247" s="2"/>
      <c r="H247" s="2"/>
      <c r="I247" s="2"/>
      <c r="J247" s="2"/>
      <c r="K247" s="2"/>
      <c r="L247" s="438"/>
      <c r="M247" s="2"/>
      <c r="N247" s="2"/>
      <c r="O247" s="2"/>
      <c r="P247" s="2"/>
    </row>
    <row r="248" spans="1:16" ht="12.75" customHeight="1">
      <c r="A248" s="132"/>
      <c r="B248" s="132"/>
      <c r="C248" s="132"/>
      <c r="D248" s="132"/>
      <c r="E248" s="2"/>
      <c r="F248" s="2"/>
      <c r="G248" s="2"/>
      <c r="H248" s="2"/>
      <c r="I248" s="2"/>
      <c r="J248" s="2"/>
      <c r="K248" s="2"/>
      <c r="L248" s="438"/>
      <c r="M248" s="2"/>
      <c r="N248" s="2"/>
      <c r="O248" s="2"/>
      <c r="P248" s="2"/>
    </row>
    <row r="249" spans="1:16" ht="12.75" customHeight="1">
      <c r="A249" s="132"/>
      <c r="B249" s="132"/>
      <c r="C249" s="132"/>
      <c r="D249" s="132"/>
      <c r="E249" s="2"/>
      <c r="F249" s="2"/>
      <c r="G249" s="2"/>
      <c r="H249" s="2"/>
      <c r="I249" s="2"/>
      <c r="J249" s="2"/>
      <c r="K249" s="2"/>
      <c r="L249" s="438"/>
      <c r="M249" s="2"/>
      <c r="N249" s="2"/>
      <c r="O249" s="2"/>
      <c r="P249" s="2"/>
    </row>
    <row r="250" spans="1:16" ht="12.75" customHeight="1">
      <c r="A250" s="132"/>
      <c r="B250" s="132"/>
      <c r="C250" s="132"/>
      <c r="D250" s="132"/>
      <c r="E250" s="2"/>
      <c r="F250" s="2"/>
      <c r="G250" s="2"/>
      <c r="H250" s="2"/>
      <c r="I250" s="2"/>
      <c r="J250" s="2"/>
      <c r="K250" s="2"/>
      <c r="L250" s="438"/>
      <c r="M250" s="2"/>
      <c r="N250" s="2"/>
      <c r="O250" s="2"/>
      <c r="P250" s="2"/>
    </row>
    <row r="251" spans="1:16" ht="12.75" customHeight="1">
      <c r="A251" s="132"/>
      <c r="B251" s="132"/>
      <c r="C251" s="132"/>
      <c r="D251" s="132"/>
      <c r="E251" s="2"/>
      <c r="F251" s="2"/>
      <c r="G251" s="2"/>
      <c r="H251" s="2"/>
      <c r="I251" s="2"/>
      <c r="J251" s="2"/>
      <c r="K251" s="2"/>
      <c r="L251" s="438"/>
      <c r="M251" s="2"/>
      <c r="N251" s="2"/>
      <c r="O251" s="2"/>
      <c r="P251" s="2"/>
    </row>
    <row r="252" spans="1:16" ht="12.75" customHeight="1">
      <c r="A252" s="132"/>
      <c r="B252" s="132"/>
      <c r="C252" s="132"/>
      <c r="D252" s="132"/>
      <c r="E252" s="2"/>
      <c r="F252" s="2"/>
      <c r="G252" s="2"/>
      <c r="H252" s="2"/>
      <c r="I252" s="2"/>
      <c r="J252" s="2"/>
      <c r="K252" s="2"/>
      <c r="L252" s="438"/>
      <c r="M252" s="2"/>
      <c r="N252" s="2"/>
      <c r="O252" s="2"/>
      <c r="P252" s="2"/>
    </row>
    <row r="253" spans="1:16" ht="12.75" customHeight="1">
      <c r="A253" s="132"/>
      <c r="B253" s="132"/>
      <c r="C253" s="132"/>
      <c r="D253" s="132"/>
      <c r="E253" s="2"/>
      <c r="F253" s="2"/>
      <c r="G253" s="2"/>
      <c r="H253" s="2"/>
      <c r="I253" s="2"/>
      <c r="J253" s="2"/>
      <c r="K253" s="2"/>
      <c r="L253" s="438"/>
      <c r="M253" s="2"/>
      <c r="N253" s="2"/>
      <c r="O253" s="2"/>
      <c r="P253" s="2"/>
    </row>
    <row r="254" spans="1:16" ht="12.75" customHeight="1">
      <c r="A254" s="132"/>
      <c r="B254" s="132"/>
      <c r="C254" s="132"/>
      <c r="D254" s="132"/>
      <c r="E254" s="2"/>
      <c r="F254" s="2"/>
      <c r="G254" s="2"/>
      <c r="H254" s="2"/>
      <c r="I254" s="2"/>
      <c r="J254" s="2"/>
      <c r="K254" s="2"/>
      <c r="L254" s="438"/>
      <c r="M254" s="2"/>
      <c r="N254" s="2"/>
      <c r="O254" s="2"/>
      <c r="P254" s="2"/>
    </row>
    <row r="255" spans="1:16" ht="12.75" customHeight="1">
      <c r="A255" s="132"/>
      <c r="B255" s="132"/>
      <c r="C255" s="132"/>
      <c r="D255" s="132"/>
      <c r="E255" s="2"/>
      <c r="F255" s="2"/>
      <c r="G255" s="2"/>
      <c r="H255" s="2"/>
      <c r="I255" s="2"/>
      <c r="J255" s="2"/>
      <c r="K255" s="2"/>
      <c r="L255" s="438"/>
      <c r="M255" s="2"/>
      <c r="N255" s="2"/>
      <c r="O255" s="2"/>
      <c r="P255" s="2"/>
    </row>
    <row r="256" spans="1:16" ht="12.75" customHeight="1">
      <c r="A256" s="132"/>
      <c r="B256" s="132"/>
      <c r="C256" s="132"/>
      <c r="D256" s="132"/>
      <c r="E256" s="2"/>
      <c r="F256" s="2"/>
      <c r="G256" s="2"/>
      <c r="H256" s="2"/>
      <c r="I256" s="2"/>
      <c r="J256" s="2"/>
      <c r="K256" s="2"/>
      <c r="L256" s="438"/>
      <c r="M256" s="2"/>
      <c r="N256" s="2"/>
      <c r="O256" s="2"/>
      <c r="P256" s="2"/>
    </row>
    <row r="257" spans="1:16" ht="12.75" customHeight="1">
      <c r="A257" s="132"/>
      <c r="B257" s="132"/>
      <c r="C257" s="132"/>
      <c r="D257" s="132"/>
      <c r="E257" s="2"/>
      <c r="F257" s="2"/>
      <c r="G257" s="2"/>
      <c r="H257" s="2"/>
      <c r="I257" s="2"/>
      <c r="J257" s="2"/>
      <c r="K257" s="2"/>
      <c r="L257" s="438"/>
      <c r="M257" s="2"/>
      <c r="N257" s="2"/>
      <c r="O257" s="2"/>
      <c r="P257" s="2"/>
    </row>
    <row r="258" spans="1:16" ht="12.75" customHeight="1">
      <c r="A258" s="132"/>
      <c r="B258" s="132"/>
      <c r="C258" s="132"/>
      <c r="D258" s="132"/>
      <c r="E258" s="2"/>
      <c r="F258" s="2"/>
      <c r="G258" s="2"/>
      <c r="H258" s="2"/>
      <c r="I258" s="2"/>
      <c r="J258" s="2"/>
      <c r="K258" s="2"/>
      <c r="L258" s="438"/>
      <c r="M258" s="2"/>
      <c r="N258" s="2"/>
      <c r="O258" s="2"/>
      <c r="P258" s="2"/>
    </row>
    <row r="259" spans="1:16" ht="12.75" customHeight="1">
      <c r="A259" s="132"/>
      <c r="B259" s="132"/>
      <c r="C259" s="132"/>
      <c r="D259" s="132"/>
      <c r="E259" s="2"/>
      <c r="F259" s="2"/>
      <c r="G259" s="2"/>
      <c r="H259" s="2"/>
      <c r="I259" s="2"/>
      <c r="J259" s="2"/>
      <c r="K259" s="2"/>
      <c r="L259" s="438"/>
      <c r="M259" s="2"/>
      <c r="N259" s="2"/>
      <c r="O259" s="2"/>
      <c r="P259" s="2"/>
    </row>
    <row r="260" spans="1:16" ht="12.75" customHeight="1">
      <c r="A260" s="132"/>
      <c r="B260" s="132"/>
      <c r="C260" s="132"/>
      <c r="D260" s="132"/>
      <c r="E260" s="137"/>
      <c r="F260" s="2"/>
      <c r="G260" s="2"/>
      <c r="H260" s="2"/>
      <c r="I260" s="2"/>
      <c r="J260" s="2"/>
      <c r="K260" s="2"/>
      <c r="L260" s="438"/>
      <c r="M260" s="2"/>
      <c r="N260" s="2"/>
      <c r="O260" s="2"/>
      <c r="P260" s="2"/>
    </row>
    <row r="261" spans="1:16" ht="12.75" customHeight="1">
      <c r="A261" s="132"/>
      <c r="B261" s="132"/>
      <c r="C261" s="132"/>
      <c r="D261" s="132"/>
      <c r="E261" s="2"/>
      <c r="F261" s="2"/>
      <c r="G261" s="2"/>
      <c r="H261" s="2"/>
      <c r="I261" s="2"/>
      <c r="J261" s="2"/>
      <c r="K261" s="2"/>
      <c r="L261" s="438"/>
      <c r="M261" s="2"/>
      <c r="N261" s="2"/>
      <c r="O261" s="2"/>
      <c r="P261" s="2"/>
    </row>
    <row r="262" spans="1:16" ht="12.75" customHeight="1">
      <c r="A262" s="132"/>
      <c r="B262" s="132"/>
      <c r="C262" s="132"/>
      <c r="D262" s="132"/>
      <c r="E262" s="2"/>
      <c r="F262" s="2"/>
      <c r="G262" s="2"/>
      <c r="H262" s="2"/>
      <c r="I262" s="2"/>
      <c r="J262" s="2"/>
      <c r="K262" s="2"/>
      <c r="L262" s="438"/>
      <c r="M262" s="2"/>
      <c r="N262" s="2"/>
      <c r="O262" s="2"/>
      <c r="P262" s="2"/>
    </row>
    <row r="263" spans="1:16" ht="12.75" customHeight="1">
      <c r="A263" s="132"/>
      <c r="B263" s="132"/>
      <c r="C263" s="132"/>
      <c r="D263" s="132"/>
      <c r="E263" s="2"/>
      <c r="F263" s="2"/>
      <c r="G263" s="2"/>
      <c r="H263" s="2"/>
      <c r="I263" s="2"/>
      <c r="J263" s="2"/>
      <c r="K263" s="2"/>
      <c r="L263" s="438"/>
      <c r="M263" s="2"/>
      <c r="N263" s="2"/>
      <c r="O263" s="2"/>
      <c r="P263" s="2"/>
    </row>
    <row r="264" spans="1:16" ht="14.25" customHeight="1">
      <c r="A264" s="132"/>
      <c r="B264" s="132"/>
      <c r="C264" s="132"/>
      <c r="D264" s="132"/>
      <c r="E264" s="2"/>
      <c r="F264" s="2"/>
      <c r="G264" s="2"/>
      <c r="H264" s="2"/>
      <c r="I264" s="2"/>
      <c r="J264" s="2"/>
      <c r="K264" s="2"/>
      <c r="L264" s="438"/>
      <c r="M264" s="2"/>
      <c r="N264" s="2"/>
      <c r="O264" s="2"/>
      <c r="P264" s="2"/>
    </row>
    <row r="265" spans="1:16" ht="15" customHeight="1">
      <c r="A265" s="132"/>
      <c r="B265" s="132"/>
      <c r="C265" s="132"/>
      <c r="D265" s="132"/>
      <c r="E265" s="2"/>
      <c r="F265" s="2"/>
      <c r="G265" s="2"/>
      <c r="H265" s="2"/>
      <c r="I265" s="2"/>
      <c r="J265" s="2"/>
      <c r="K265" s="2"/>
      <c r="L265" s="438"/>
      <c r="M265" s="2"/>
      <c r="N265" s="2"/>
      <c r="O265" s="2"/>
      <c r="P265" s="2"/>
    </row>
    <row r="266" spans="1:16" ht="12" customHeight="1">
      <c r="A266" s="132"/>
      <c r="B266" s="132"/>
      <c r="C266" s="132"/>
      <c r="D266" s="132"/>
      <c r="E266" s="2"/>
      <c r="F266" s="2"/>
      <c r="G266" s="2"/>
      <c r="H266" s="2"/>
      <c r="I266" s="2"/>
      <c r="J266" s="2"/>
      <c r="K266" s="2"/>
      <c r="L266" s="438"/>
      <c r="M266" s="2"/>
      <c r="N266" s="2"/>
      <c r="O266" s="2"/>
      <c r="P266" s="2"/>
    </row>
    <row r="267" spans="1:16" ht="12.75" customHeight="1">
      <c r="A267" s="132"/>
      <c r="B267" s="132"/>
      <c r="C267" s="132"/>
      <c r="D267" s="132"/>
      <c r="E267" s="2"/>
      <c r="F267" s="2"/>
      <c r="G267" s="2"/>
      <c r="H267" s="2"/>
      <c r="I267" s="2"/>
      <c r="J267" s="2"/>
      <c r="K267" s="2"/>
      <c r="L267" s="438"/>
      <c r="M267" s="2"/>
      <c r="N267" s="2"/>
      <c r="O267" s="2"/>
      <c r="P267" s="2"/>
    </row>
    <row r="268" spans="1:16" ht="12.75" customHeight="1">
      <c r="A268" s="132"/>
      <c r="B268" s="132"/>
      <c r="C268" s="132"/>
      <c r="D268" s="132"/>
      <c r="E268" s="2"/>
      <c r="F268" s="2"/>
      <c r="G268" s="2"/>
      <c r="H268" s="2"/>
      <c r="I268" s="2"/>
      <c r="J268" s="2"/>
      <c r="K268" s="2"/>
      <c r="L268" s="438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438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438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438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438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438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438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438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438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438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438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438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438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438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438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438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438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438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438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438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438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438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438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438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438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438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438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438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438"/>
      <c r="M296" s="2"/>
      <c r="N296" s="2"/>
      <c r="O296" s="2"/>
      <c r="P296" s="2"/>
    </row>
    <row r="297" spans="1:16" ht="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438"/>
      <c r="M297" s="2"/>
      <c r="N297" s="2"/>
      <c r="O297" s="2"/>
      <c r="P297" s="2"/>
    </row>
    <row r="298" spans="1:16" ht="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438"/>
      <c r="M298" s="2"/>
      <c r="N298" s="2"/>
      <c r="O298" s="2"/>
      <c r="P298" s="2"/>
    </row>
    <row r="299" spans="1:16" ht="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438"/>
      <c r="M299" s="2"/>
      <c r="N299" s="2"/>
      <c r="O299" s="2"/>
      <c r="P299" s="2"/>
    </row>
    <row r="300" spans="1:16" ht="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438"/>
      <c r="M300" s="2"/>
      <c r="N300" s="2"/>
      <c r="O300" s="2"/>
      <c r="P300" s="2"/>
    </row>
    <row r="301" spans="1:16" ht="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438"/>
      <c r="M301" s="2"/>
      <c r="N301" s="2"/>
      <c r="O301" s="2"/>
      <c r="P301" s="2"/>
    </row>
    <row r="302" spans="1:16" ht="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438"/>
      <c r="M302" s="2"/>
      <c r="N302" s="2"/>
      <c r="O302" s="2"/>
      <c r="P302" s="2"/>
    </row>
    <row r="303" spans="1:16" ht="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438"/>
      <c r="M303" s="2"/>
      <c r="N303" s="2"/>
      <c r="O303" s="2"/>
      <c r="P303" s="2"/>
    </row>
    <row r="304" spans="1:16" ht="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438"/>
      <c r="M304" s="2"/>
      <c r="N304" s="2"/>
      <c r="O304" s="2"/>
      <c r="P304" s="2"/>
    </row>
    <row r="305" spans="1:16" ht="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438"/>
      <c r="M305" s="2"/>
      <c r="N305" s="2"/>
      <c r="O305" s="2"/>
      <c r="P305" s="2"/>
    </row>
    <row r="306" spans="1:16" ht="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438"/>
      <c r="M306" s="2"/>
      <c r="N306" s="2"/>
      <c r="O306" s="2"/>
      <c r="P306" s="2"/>
    </row>
    <row r="307" spans="1:16" ht="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438"/>
      <c r="M307" s="2"/>
      <c r="N307" s="2"/>
      <c r="O307" s="2"/>
      <c r="P307" s="2"/>
    </row>
    <row r="308" spans="1:16" ht="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438"/>
      <c r="M308" s="2"/>
      <c r="N308" s="2"/>
      <c r="O308" s="2"/>
      <c r="P308" s="2"/>
    </row>
    <row r="309" spans="1:16" ht="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438"/>
      <c r="M309" s="2"/>
      <c r="N309" s="2"/>
      <c r="O309" s="2"/>
      <c r="P309" s="2"/>
    </row>
    <row r="310" spans="1:16" ht="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438"/>
      <c r="M310" s="2"/>
      <c r="N310" s="2"/>
      <c r="O310" s="2"/>
      <c r="P310" s="2"/>
    </row>
    <row r="311" spans="1:16" ht="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438"/>
      <c r="M311" s="2"/>
      <c r="N311" s="2"/>
      <c r="O311" s="2"/>
      <c r="P311" s="2"/>
    </row>
    <row r="312" spans="1:16" ht="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438"/>
      <c r="M312" s="2"/>
      <c r="N312" s="2"/>
      <c r="O312" s="2"/>
      <c r="P312" s="2"/>
    </row>
    <row r="313" spans="1:16" ht="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438"/>
      <c r="M313" s="2"/>
      <c r="N313" s="2"/>
      <c r="O313" s="2"/>
      <c r="P313" s="2"/>
    </row>
    <row r="314" spans="1:16" ht="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438"/>
      <c r="M314" s="2"/>
      <c r="N314" s="2"/>
      <c r="O314" s="2"/>
      <c r="P314" s="2"/>
    </row>
    <row r="315" spans="1:16" ht="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438"/>
      <c r="M315" s="2"/>
      <c r="N315" s="2"/>
      <c r="O315" s="2"/>
      <c r="P315" s="2"/>
    </row>
    <row r="316" spans="1:16" ht="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438"/>
      <c r="M316" s="2"/>
      <c r="N316" s="2"/>
      <c r="O316" s="2"/>
      <c r="P316" s="2"/>
    </row>
    <row r="317" spans="1:16" ht="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438"/>
      <c r="M317" s="2"/>
      <c r="N317" s="2"/>
      <c r="O317" s="2"/>
      <c r="P317" s="2"/>
    </row>
    <row r="318" spans="1:16" ht="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438"/>
      <c r="M318" s="2"/>
      <c r="N318" s="2"/>
      <c r="O318" s="2"/>
      <c r="P318" s="2"/>
    </row>
    <row r="319" spans="1:16" ht="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438"/>
      <c r="M319" s="2"/>
      <c r="N319" s="2"/>
      <c r="O319" s="2"/>
      <c r="P319" s="2"/>
    </row>
    <row r="320" spans="1:16" ht="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438"/>
      <c r="M320" s="2"/>
      <c r="N320" s="2"/>
      <c r="O320" s="2"/>
      <c r="P320" s="2"/>
    </row>
    <row r="321" spans="1:16" ht="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438"/>
      <c r="M321" s="2"/>
      <c r="N321" s="2"/>
      <c r="O321" s="2"/>
      <c r="P321" s="2"/>
    </row>
    <row r="322" spans="1:16" ht="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438"/>
      <c r="M322" s="2"/>
      <c r="N322" s="2"/>
      <c r="O322" s="2"/>
      <c r="P322" s="2"/>
    </row>
    <row r="323" spans="1:16" ht="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438"/>
      <c r="M323" s="2"/>
      <c r="N323" s="2"/>
      <c r="O323" s="2"/>
      <c r="P323" s="2"/>
    </row>
    <row r="324" spans="1:16" ht="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438"/>
      <c r="M324" s="2"/>
      <c r="N324" s="2"/>
      <c r="O324" s="2"/>
      <c r="P324" s="2"/>
    </row>
    <row r="325" spans="1:16" ht="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438"/>
      <c r="M325" s="2"/>
      <c r="N325" s="2"/>
      <c r="O325" s="2"/>
      <c r="P325" s="2"/>
    </row>
  </sheetData>
  <sheetProtection insertColumns="0" insertRows="0" deleteColumns="0" deleteRows="0" selectLockedCells="1" selectUnlockedCells="1"/>
  <mergeCells count="81">
    <mergeCell ref="A1:J1"/>
    <mergeCell ref="B3:D3"/>
    <mergeCell ref="E3:G3"/>
    <mergeCell ref="H3:J3"/>
    <mergeCell ref="A2:L2"/>
    <mergeCell ref="A31:J31"/>
    <mergeCell ref="E4:G4"/>
    <mergeCell ref="H4:J4"/>
    <mergeCell ref="A30:J30"/>
    <mergeCell ref="D32:I32"/>
    <mergeCell ref="A6:C6"/>
    <mergeCell ref="A7:C7"/>
    <mergeCell ref="B4:D4"/>
    <mergeCell ref="A20:C20"/>
    <mergeCell ref="A63:A64"/>
    <mergeCell ref="G33:H33"/>
    <mergeCell ref="A33:A35"/>
    <mergeCell ref="C33:F33"/>
    <mergeCell ref="G34:G35"/>
    <mergeCell ref="A61:N61"/>
    <mergeCell ref="B63:B64"/>
    <mergeCell ref="C63:C64"/>
    <mergeCell ref="D63:K63"/>
    <mergeCell ref="H62:K62"/>
    <mergeCell ref="C34:C35"/>
    <mergeCell ref="I34:I35"/>
    <mergeCell ref="B33:B35"/>
    <mergeCell ref="H34:H35"/>
    <mergeCell ref="D34:F34"/>
    <mergeCell ref="A71:D71"/>
    <mergeCell ref="H90:H91"/>
    <mergeCell ref="B79:D79"/>
    <mergeCell ref="A88:J88"/>
    <mergeCell ref="A89:I89"/>
    <mergeCell ref="D90:G90"/>
    <mergeCell ref="A87:J87"/>
    <mergeCell ref="A72:D72"/>
    <mergeCell ref="A78:E78"/>
    <mergeCell ref="I90:I91"/>
    <mergeCell ref="A110:I110"/>
    <mergeCell ref="C90:C91"/>
    <mergeCell ref="A90:A91"/>
    <mergeCell ref="B90:B91"/>
    <mergeCell ref="A109:I109"/>
    <mergeCell ref="A138:F138"/>
    <mergeCell ref="C140:C141"/>
    <mergeCell ref="A137:F137"/>
    <mergeCell ref="H140:H141"/>
    <mergeCell ref="A139:H139"/>
    <mergeCell ref="B140:B141"/>
    <mergeCell ref="B132:B133"/>
    <mergeCell ref="K132:P132"/>
    <mergeCell ref="J131:P131"/>
    <mergeCell ref="A130:L130"/>
    <mergeCell ref="B112:B113"/>
    <mergeCell ref="C112:L112"/>
    <mergeCell ref="A132:A133"/>
    <mergeCell ref="J132:J133"/>
    <mergeCell ref="D132:I132"/>
    <mergeCell ref="A129:M129"/>
    <mergeCell ref="A112:A113"/>
    <mergeCell ref="C132:C133"/>
    <mergeCell ref="D153:E153"/>
    <mergeCell ref="D140:G140"/>
    <mergeCell ref="D149:E149"/>
    <mergeCell ref="A149:C149"/>
    <mergeCell ref="A140:A141"/>
    <mergeCell ref="D152:E152"/>
    <mergeCell ref="E216:F216"/>
    <mergeCell ref="A159:C159"/>
    <mergeCell ref="A158:C158"/>
    <mergeCell ref="A183:C183"/>
    <mergeCell ref="E215:F215"/>
    <mergeCell ref="E211:F211"/>
    <mergeCell ref="E214:F214"/>
    <mergeCell ref="D154:E154"/>
    <mergeCell ref="A201:C201"/>
    <mergeCell ref="D156:E156"/>
    <mergeCell ref="D155:E155"/>
    <mergeCell ref="A173:C173"/>
    <mergeCell ref="A184:C184"/>
  </mergeCells>
  <phoneticPr fontId="29" type="noConversion"/>
  <dataValidations xWindow="417" yWindow="566" count="6"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Введено недопустимое значение." prompt="Допустимое значение 0 или 1." sqref="C162:C171">
      <formula1>0</formula1>
      <formula2>1</formula2>
    </dataValidation>
    <dataValidation allowBlank="1" showInputMessage="1" showErrorMessage="1" error="Необходимо ввести целое значение." sqref="I57"/>
  </dataValidations>
  <pageMargins left="0.70866141732283472" right="0.70866141732283472" top="0.74803149606299213" bottom="0.74803149606299213" header="0.31496062992125984" footer="0.31496062992125984"/>
  <pageSetup paperSize="9" scale="59" orientation="landscape" r:id="rId1"/>
  <rowBreaks count="9" manualBreakCount="9">
    <brk id="19" max="15" man="1"/>
    <brk id="28" max="15" man="1"/>
    <brk id="59" max="15" man="1"/>
    <brk id="70" max="16383" man="1"/>
    <brk id="86" max="15" man="1"/>
    <brk id="107" max="16383" man="1"/>
    <brk id="127" max="15" man="1"/>
    <brk id="181" max="15" man="1"/>
    <brk id="200" max="15" man="1"/>
  </rowBreaks>
  <ignoredErrors>
    <ignoredError sqref="C26" unlockedFormula="1"/>
    <ignoredError sqref="B10:B18 B37:B45 B66:B69 B75:B76 B82 B84 B93 B95:B102 B115 B117:B124 B135 B143:B147 B152:B156 B176:B181 B162:B168 B170:B171 B4 B2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indexed="34"/>
  </sheetPr>
  <dimension ref="A1:AF294"/>
  <sheetViews>
    <sheetView topLeftCell="A31" zoomScale="59" workbookViewId="0">
      <selection activeCell="K107" sqref="K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3" width="12.140625" style="5" customWidth="1"/>
    <col min="14" max="14" width="12" style="5" customWidth="1"/>
    <col min="15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9" customHeight="1">
      <c r="A2" s="571" t="s">
        <v>205</v>
      </c>
      <c r="B2" s="571"/>
      <c r="C2" s="571"/>
      <c r="D2" s="571"/>
      <c r="E2" s="571"/>
      <c r="F2" s="571"/>
      <c r="G2" s="571"/>
      <c r="H2" s="571"/>
      <c r="I2" s="571"/>
      <c r="J2" s="571"/>
      <c r="K2" s="168"/>
      <c r="L2" s="168"/>
      <c r="M2" s="168"/>
      <c r="N2" s="168"/>
      <c r="O2" s="168"/>
      <c r="P2" s="168"/>
    </row>
    <row r="3" spans="1:16" s="2" customFormat="1" ht="15">
      <c r="A3" s="169" t="s">
        <v>0</v>
      </c>
      <c r="B3" s="564" t="s">
        <v>0</v>
      </c>
      <c r="C3" s="565"/>
      <c r="D3" s="566"/>
      <c r="E3" s="564" t="s">
        <v>1</v>
      </c>
      <c r="F3" s="565"/>
      <c r="G3" s="566"/>
      <c r="H3" s="570"/>
      <c r="I3" s="570"/>
      <c r="J3" s="570"/>
      <c r="K3" s="170"/>
      <c r="L3" s="170"/>
      <c r="M3" s="170"/>
      <c r="N3" s="170"/>
      <c r="O3" s="170"/>
      <c r="P3" s="170"/>
    </row>
    <row r="4" spans="1:16" ht="15">
      <c r="A4" s="171" t="s">
        <v>2</v>
      </c>
      <c r="B4" s="540" t="s">
        <v>2</v>
      </c>
      <c r="C4" s="578"/>
      <c r="D4" s="578"/>
      <c r="E4" s="532">
        <v>54715474</v>
      </c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8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5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63" customHeight="1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32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32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32" ht="15.75" customHeight="1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32" ht="15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32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32" s="29" customFormat="1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32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</row>
    <row r="24" spans="1:32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32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32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32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32" ht="31.5">
      <c r="A28" s="30" t="s">
        <v>32</v>
      </c>
      <c r="B28" s="14" t="s">
        <v>17</v>
      </c>
      <c r="C28" s="1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32" ht="125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32" ht="15.75" customHeight="1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32" ht="15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32" ht="31.5" customHeight="1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418"/>
      <c r="K32" s="418"/>
      <c r="L32" s="2"/>
      <c r="M32" s="2"/>
      <c r="N32" s="2"/>
      <c r="O32" s="2"/>
      <c r="P32" s="2"/>
    </row>
    <row r="33" spans="1:32" ht="15.7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32" ht="18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32" s="29" customFormat="1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419"/>
      <c r="K35" s="96"/>
      <c r="L35" s="96"/>
      <c r="M35" s="96"/>
      <c r="N35" s="96"/>
      <c r="O35" s="96"/>
      <c r="P35" s="96"/>
      <c r="Q35" s="2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</row>
    <row r="36" spans="1:32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</row>
    <row r="37" spans="1:32" ht="15.75">
      <c r="A37" s="36" t="s">
        <v>46</v>
      </c>
      <c r="B37" s="11" t="s">
        <v>9</v>
      </c>
      <c r="C37" s="37">
        <f>C38+C47+C48+C51+C52+C53+C54</f>
        <v>109</v>
      </c>
      <c r="D37" s="37">
        <f t="shared" ref="D37:I37" si="0">D38+D47+D48+D51+D53+D54</f>
        <v>87</v>
      </c>
      <c r="E37" s="37">
        <f t="shared" si="0"/>
        <v>0</v>
      </c>
      <c r="F37" s="37">
        <f t="shared" si="0"/>
        <v>0</v>
      </c>
      <c r="G37" s="37">
        <f t="shared" si="0"/>
        <v>4</v>
      </c>
      <c r="H37" s="37">
        <f t="shared" si="0"/>
        <v>3</v>
      </c>
      <c r="I37" s="37">
        <f t="shared" si="0"/>
        <v>97</v>
      </c>
      <c r="J37" s="180"/>
      <c r="K37" s="96"/>
      <c r="L37" s="96"/>
      <c r="M37" s="181"/>
      <c r="N37" s="181"/>
      <c r="O37" s="420"/>
      <c r="P37" s="420"/>
      <c r="Q37" s="25"/>
    </row>
    <row r="38" spans="1:32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32" ht="31.5">
      <c r="A39" s="42" t="s">
        <v>48</v>
      </c>
      <c r="B39" s="14" t="s">
        <v>13</v>
      </c>
      <c r="C39" s="421"/>
      <c r="D39" s="421"/>
      <c r="E39" s="421"/>
      <c r="F39" s="421"/>
      <c r="G39" s="254"/>
      <c r="H39" s="254"/>
      <c r="I39" s="254"/>
      <c r="J39" s="422"/>
      <c r="K39" s="96"/>
      <c r="L39" s="151"/>
      <c r="M39" s="96"/>
      <c r="N39" s="96"/>
      <c r="O39" s="96"/>
      <c r="P39" s="41"/>
      <c r="Q39" s="25"/>
    </row>
    <row r="40" spans="1:32" ht="15.75">
      <c r="A40" s="255" t="s">
        <v>49</v>
      </c>
      <c r="B40" s="256" t="s">
        <v>15</v>
      </c>
      <c r="C40" s="423"/>
      <c r="D40" s="423"/>
      <c r="E40" s="423"/>
      <c r="F40" s="423"/>
      <c r="G40" s="257"/>
      <c r="H40" s="257"/>
      <c r="I40" s="257"/>
      <c r="J40" s="422"/>
      <c r="K40" s="2"/>
      <c r="L40" s="424"/>
      <c r="M40" s="2"/>
      <c r="N40" s="2"/>
      <c r="O40" s="2"/>
      <c r="P40" s="45"/>
    </row>
    <row r="41" spans="1:32" ht="15.75">
      <c r="A41" s="255" t="s">
        <v>50</v>
      </c>
      <c r="B41" s="258" t="s">
        <v>17</v>
      </c>
      <c r="C41" s="423"/>
      <c r="D41" s="423"/>
      <c r="E41" s="423"/>
      <c r="F41" s="423"/>
      <c r="G41" s="257"/>
      <c r="H41" s="257"/>
      <c r="I41" s="257"/>
      <c r="J41" s="422"/>
      <c r="K41" s="2"/>
      <c r="L41" s="2"/>
      <c r="M41" s="2"/>
      <c r="N41" s="2"/>
      <c r="O41" s="2"/>
      <c r="P41" s="45"/>
    </row>
    <row r="42" spans="1:32" ht="15.75">
      <c r="A42" s="255" t="s">
        <v>51</v>
      </c>
      <c r="B42" s="258" t="s">
        <v>19</v>
      </c>
      <c r="C42" s="423"/>
      <c r="D42" s="423"/>
      <c r="E42" s="423"/>
      <c r="F42" s="423"/>
      <c r="G42" s="257"/>
      <c r="H42" s="257"/>
      <c r="I42" s="257"/>
      <c r="J42" s="422"/>
      <c r="K42" s="2"/>
      <c r="L42" s="2"/>
      <c r="M42" s="2"/>
      <c r="N42" s="2"/>
      <c r="O42" s="2"/>
      <c r="P42" s="45"/>
    </row>
    <row r="43" spans="1:32" ht="15.75">
      <c r="A43" s="255" t="s">
        <v>52</v>
      </c>
      <c r="B43" s="258" t="s">
        <v>21</v>
      </c>
      <c r="C43" s="423"/>
      <c r="D43" s="423"/>
      <c r="E43" s="423"/>
      <c r="F43" s="423"/>
      <c r="G43" s="257"/>
      <c r="H43" s="257"/>
      <c r="I43" s="257"/>
      <c r="J43" s="422"/>
      <c r="K43" s="2"/>
      <c r="L43" s="2"/>
      <c r="M43" s="2"/>
      <c r="N43" s="2"/>
      <c r="O43" s="2"/>
      <c r="P43" s="45"/>
    </row>
    <row r="44" spans="1:32" ht="15.75">
      <c r="A44" s="255" t="s">
        <v>53</v>
      </c>
      <c r="B44" s="258" t="s">
        <v>23</v>
      </c>
      <c r="C44" s="423"/>
      <c r="D44" s="423"/>
      <c r="E44" s="423"/>
      <c r="F44" s="423"/>
      <c r="G44" s="257"/>
      <c r="H44" s="257"/>
      <c r="I44" s="257"/>
      <c r="J44" s="422"/>
      <c r="K44" s="2"/>
      <c r="L44" s="2"/>
      <c r="M44" s="2"/>
      <c r="N44" s="2"/>
      <c r="O44" s="2"/>
      <c r="P44" s="45"/>
    </row>
    <row r="45" spans="1:32" ht="15.75">
      <c r="A45" s="255" t="s">
        <v>54</v>
      </c>
      <c r="B45" s="256" t="s">
        <v>25</v>
      </c>
      <c r="C45" s="423"/>
      <c r="D45" s="423"/>
      <c r="E45" s="423"/>
      <c r="F45" s="423"/>
      <c r="G45" s="257"/>
      <c r="H45" s="257"/>
      <c r="I45" s="257"/>
      <c r="J45" s="422"/>
      <c r="K45" s="2"/>
      <c r="L45" s="2"/>
      <c r="M45" s="2"/>
      <c r="N45" s="2"/>
      <c r="O45" s="2"/>
      <c r="P45" s="45"/>
    </row>
    <row r="46" spans="1:32" ht="15.75">
      <c r="A46" s="255" t="s">
        <v>55</v>
      </c>
      <c r="B46" s="259">
        <v>10</v>
      </c>
      <c r="C46" s="423"/>
      <c r="D46" s="423"/>
      <c r="E46" s="423"/>
      <c r="F46" s="423"/>
      <c r="G46" s="257"/>
      <c r="H46" s="257"/>
      <c r="I46" s="257"/>
      <c r="J46" s="422"/>
      <c r="K46" s="2"/>
      <c r="L46" s="2"/>
      <c r="M46" s="2"/>
      <c r="N46" s="2"/>
      <c r="O46" s="2"/>
      <c r="P46" s="45"/>
    </row>
    <row r="47" spans="1:32" ht="15.75">
      <c r="A47" s="48" t="s">
        <v>56</v>
      </c>
      <c r="B47" s="259">
        <v>11</v>
      </c>
      <c r="C47" s="423">
        <v>109</v>
      </c>
      <c r="D47" s="423">
        <v>87</v>
      </c>
      <c r="E47" s="423"/>
      <c r="F47" s="423"/>
      <c r="G47" s="257">
        <v>4</v>
      </c>
      <c r="H47" s="257">
        <v>3</v>
      </c>
      <c r="I47" s="257">
        <v>97</v>
      </c>
      <c r="J47" s="185"/>
      <c r="K47" s="2"/>
      <c r="L47" s="2"/>
      <c r="M47" s="2"/>
      <c r="N47" s="2"/>
      <c r="O47" s="2"/>
      <c r="P47" s="45"/>
    </row>
    <row r="48" spans="1:32" ht="15.75">
      <c r="A48" s="48" t="s">
        <v>57</v>
      </c>
      <c r="B48" s="259">
        <v>12</v>
      </c>
      <c r="C48" s="423"/>
      <c r="D48" s="423"/>
      <c r="E48" s="423"/>
      <c r="F48" s="423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32" ht="37.5" customHeight="1">
      <c r="A49" s="36" t="s">
        <v>58</v>
      </c>
      <c r="B49" s="259">
        <v>13</v>
      </c>
      <c r="C49" s="423"/>
      <c r="D49" s="423"/>
      <c r="E49" s="423"/>
      <c r="F49" s="423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32" ht="15.75">
      <c r="A50" s="36" t="s">
        <v>59</v>
      </c>
      <c r="B50" s="259">
        <v>14</v>
      </c>
      <c r="C50" s="423"/>
      <c r="D50" s="423"/>
      <c r="E50" s="423"/>
      <c r="F50" s="423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32" ht="15.75">
      <c r="A51" s="48" t="s">
        <v>60</v>
      </c>
      <c r="B51" s="259">
        <v>15</v>
      </c>
      <c r="C51" s="423"/>
      <c r="D51" s="425"/>
      <c r="E51" s="423"/>
      <c r="F51" s="423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32" ht="15.75">
      <c r="A52" s="48" t="s">
        <v>61</v>
      </c>
      <c r="B52" s="259">
        <v>16</v>
      </c>
      <c r="C52" s="426"/>
      <c r="D52" s="427" t="s">
        <v>62</v>
      </c>
      <c r="E52" s="428"/>
      <c r="F52" s="428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32" ht="15.75">
      <c r="A53" s="48" t="s">
        <v>63</v>
      </c>
      <c r="B53" s="259">
        <v>17</v>
      </c>
      <c r="C53" s="426"/>
      <c r="D53" s="425"/>
      <c r="E53" s="423"/>
      <c r="F53" s="423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32" ht="15.75">
      <c r="A54" s="265" t="s">
        <v>64</v>
      </c>
      <c r="B54" s="266">
        <v>18</v>
      </c>
      <c r="C54" s="423"/>
      <c r="D54" s="425"/>
      <c r="E54" s="423"/>
      <c r="F54" s="423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32" ht="31.5">
      <c r="A55" s="268" t="s">
        <v>65</v>
      </c>
      <c r="B55" s="259">
        <v>19</v>
      </c>
      <c r="C55" s="423"/>
      <c r="D55" s="425"/>
      <c r="E55" s="423"/>
      <c r="F55" s="423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32" ht="15.75">
      <c r="A56" s="268" t="s">
        <v>66</v>
      </c>
      <c r="B56" s="259">
        <v>20</v>
      </c>
      <c r="C56" s="423"/>
      <c r="D56" s="425"/>
      <c r="E56" s="423"/>
      <c r="F56" s="423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32" ht="31.5">
      <c r="A57" s="36" t="s">
        <v>67</v>
      </c>
      <c r="B57" s="266">
        <v>21</v>
      </c>
      <c r="C57" s="423"/>
      <c r="D57" s="427" t="s">
        <v>62</v>
      </c>
      <c r="E57" s="427" t="s">
        <v>62</v>
      </c>
      <c r="F57" s="427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32" ht="15.75">
      <c r="A58" s="57" t="s">
        <v>68</v>
      </c>
      <c r="B58" s="259">
        <v>22</v>
      </c>
      <c r="C58" s="423"/>
      <c r="D58" s="427" t="s">
        <v>62</v>
      </c>
      <c r="E58" s="427" t="s">
        <v>62</v>
      </c>
      <c r="F58" s="427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32" ht="15.75">
      <c r="A59" s="57" t="s">
        <v>69</v>
      </c>
      <c r="B59" s="259">
        <v>23</v>
      </c>
      <c r="C59" s="423">
        <v>31</v>
      </c>
      <c r="D59" s="427" t="s">
        <v>62</v>
      </c>
      <c r="E59" s="427" t="s">
        <v>62</v>
      </c>
      <c r="F59" s="427" t="s">
        <v>62</v>
      </c>
      <c r="G59" s="257">
        <v>1</v>
      </c>
      <c r="H59" s="263" t="s">
        <v>62</v>
      </c>
      <c r="I59" s="263" t="s">
        <v>62</v>
      </c>
      <c r="J59" s="429"/>
      <c r="K59" s="430"/>
      <c r="L59" s="430"/>
      <c r="M59" s="430"/>
      <c r="N59" s="430"/>
      <c r="O59" s="430"/>
      <c r="P59" s="430"/>
    </row>
    <row r="60" spans="1:32" ht="15.75" customHeight="1">
      <c r="A60" s="187"/>
      <c r="B60" s="188"/>
      <c r="C60" s="189"/>
      <c r="D60" s="190"/>
      <c r="E60" s="190"/>
      <c r="F60" s="191"/>
      <c r="G60" s="190"/>
      <c r="H60" s="190"/>
      <c r="I60" s="429"/>
      <c r="J60" s="429"/>
      <c r="K60" s="431"/>
      <c r="L60" s="431"/>
      <c r="M60" s="431"/>
      <c r="N60" s="431"/>
      <c r="O60" s="431"/>
      <c r="P60" s="431"/>
    </row>
    <row r="61" spans="1:32" ht="1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32" ht="15.7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432"/>
      <c r="M62" s="148"/>
      <c r="N62" s="148"/>
      <c r="O62" s="2"/>
      <c r="P62" s="2"/>
    </row>
    <row r="63" spans="1:32" ht="18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32" s="29" customFormat="1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</row>
    <row r="65" spans="1:32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</row>
    <row r="66" spans="1:32" ht="15.75">
      <c r="A66" s="17" t="s">
        <v>82</v>
      </c>
      <c r="B66" s="11" t="s">
        <v>9</v>
      </c>
      <c r="C66" s="270">
        <f>D66+E66+F66+G66+H66+I66+J66+K66</f>
        <v>109</v>
      </c>
      <c r="D66" s="421">
        <v>0</v>
      </c>
      <c r="E66" s="421">
        <v>8</v>
      </c>
      <c r="F66" s="421">
        <v>14</v>
      </c>
      <c r="G66" s="421">
        <v>23</v>
      </c>
      <c r="H66" s="421">
        <v>18</v>
      </c>
      <c r="I66" s="421">
        <v>22</v>
      </c>
      <c r="J66" s="421">
        <v>24</v>
      </c>
      <c r="K66" s="421"/>
      <c r="L66" s="433"/>
      <c r="M66" s="433"/>
      <c r="N66" s="433"/>
      <c r="O66" s="434"/>
      <c r="P66" s="435"/>
      <c r="Q66" s="25"/>
    </row>
    <row r="67" spans="1:32" ht="15.75">
      <c r="A67" s="436" t="s">
        <v>83</v>
      </c>
      <c r="B67" s="11" t="s">
        <v>11</v>
      </c>
      <c r="C67" s="270">
        <f>SUM(D67:K67)</f>
        <v>50</v>
      </c>
      <c r="D67" s="421">
        <v>0</v>
      </c>
      <c r="E67" s="421">
        <v>5</v>
      </c>
      <c r="F67" s="421">
        <v>8</v>
      </c>
      <c r="G67" s="421">
        <v>8</v>
      </c>
      <c r="H67" s="421">
        <v>6</v>
      </c>
      <c r="I67" s="421">
        <v>12</v>
      </c>
      <c r="J67" s="421">
        <v>11</v>
      </c>
      <c r="K67" s="421"/>
      <c r="L67" s="433"/>
      <c r="M67" s="433"/>
      <c r="N67" s="433"/>
      <c r="O67" s="435"/>
      <c r="P67" s="435"/>
      <c r="Q67" s="25"/>
    </row>
    <row r="68" spans="1:32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32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32" ht="131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32" ht="1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32" ht="15">
      <c r="A72" s="572" t="s">
        <v>87</v>
      </c>
      <c r="B72" s="590"/>
      <c r="C72" s="590"/>
      <c r="D72" s="590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32" s="29" customFormat="1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</row>
    <row r="74" spans="1:32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</row>
    <row r="75" spans="1:32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32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32" ht="15.75" customHeight="1">
      <c r="A77" s="144"/>
      <c r="B77" s="422"/>
      <c r="C77" s="422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32" ht="1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32" ht="18.7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32" s="29" customFormat="1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</row>
    <row r="81" spans="1:32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</row>
    <row r="82" spans="1:32" ht="15.75">
      <c r="A82" s="30" t="s">
        <v>82</v>
      </c>
      <c r="B82" s="11" t="s">
        <v>9</v>
      </c>
      <c r="C82" s="55" t="s">
        <v>62</v>
      </c>
      <c r="D82" s="270">
        <f>C37</f>
        <v>109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32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32" ht="15.75">
      <c r="A84" s="82" t="s">
        <v>96</v>
      </c>
      <c r="B84" s="11" t="s">
        <v>11</v>
      </c>
      <c r="C84" s="83">
        <v>155</v>
      </c>
      <c r="D84" s="270">
        <f>D82</f>
        <v>109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32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32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32" ht="15.75" customHeight="1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32" ht="1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32" ht="15.7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437"/>
      <c r="K89" s="2"/>
      <c r="L89" s="2"/>
      <c r="M89" s="2"/>
      <c r="N89" s="2"/>
      <c r="O89" s="2"/>
      <c r="P89" s="2"/>
    </row>
    <row r="90" spans="1:32" ht="1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32" s="29" customFormat="1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</row>
    <row r="92" spans="1:32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ht="31.5">
      <c r="A93" s="30" t="s">
        <v>108</v>
      </c>
      <c r="B93" s="11" t="s">
        <v>9</v>
      </c>
      <c r="C93" s="270">
        <v>7</v>
      </c>
      <c r="D93" s="270">
        <v>3</v>
      </c>
      <c r="E93" s="270">
        <v>3</v>
      </c>
      <c r="F93" s="270">
        <v>4</v>
      </c>
      <c r="G93" s="270">
        <v>4</v>
      </c>
      <c r="H93" s="270">
        <v>7</v>
      </c>
      <c r="I93" s="270">
        <f>I95+I96+I97+I98+I99+I100+I101+I102+I103+I104+I105</f>
        <v>0</v>
      </c>
      <c r="J93" s="198">
        <f>D93+F93</f>
        <v>7</v>
      </c>
      <c r="K93" s="96"/>
      <c r="L93" s="96"/>
      <c r="M93" s="96"/>
      <c r="N93" s="96"/>
      <c r="O93" s="96"/>
      <c r="P93" s="96"/>
      <c r="Q93" s="25"/>
      <c r="R93" s="25"/>
    </row>
    <row r="94" spans="1:32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ref="J94:J107" si="2">D94+F94</f>
        <v>0</v>
      </c>
      <c r="K94" s="96"/>
      <c r="L94" s="96"/>
      <c r="M94" s="167"/>
      <c r="N94" s="96"/>
      <c r="O94" s="96"/>
      <c r="P94" s="96"/>
      <c r="Q94" s="25"/>
      <c r="R94" s="25"/>
    </row>
    <row r="95" spans="1:32" ht="15.75">
      <c r="A95" s="91" t="s">
        <v>110</v>
      </c>
      <c r="B95" s="11" t="s">
        <v>11</v>
      </c>
      <c r="C95" s="16">
        <v>5</v>
      </c>
      <c r="D95" s="16">
        <v>3</v>
      </c>
      <c r="E95" s="16">
        <v>3</v>
      </c>
      <c r="F95" s="16">
        <v>2</v>
      </c>
      <c r="G95" s="16">
        <v>2</v>
      </c>
      <c r="H95" s="16">
        <v>5</v>
      </c>
      <c r="I95" s="16"/>
      <c r="J95" s="198">
        <f t="shared" si="2"/>
        <v>5</v>
      </c>
      <c r="K95" s="2"/>
      <c r="L95" s="2"/>
      <c r="M95" s="2"/>
      <c r="N95" s="2"/>
      <c r="O95" s="2"/>
      <c r="P95" s="2"/>
    </row>
    <row r="96" spans="1:32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</row>
    <row r="97" spans="1:32" ht="15.75">
      <c r="A97" s="70" t="s">
        <v>112</v>
      </c>
      <c r="B97" s="11" t="s">
        <v>15</v>
      </c>
      <c r="C97" s="16">
        <v>1</v>
      </c>
      <c r="D97" s="16"/>
      <c r="E97" s="16"/>
      <c r="F97" s="16">
        <v>1</v>
      </c>
      <c r="G97" s="16">
        <v>1</v>
      </c>
      <c r="H97" s="16">
        <v>1</v>
      </c>
      <c r="I97" s="16"/>
      <c r="J97" s="198">
        <f t="shared" si="2"/>
        <v>1</v>
      </c>
      <c r="K97" s="2"/>
      <c r="L97" s="2"/>
      <c r="M97" s="2"/>
      <c r="N97" s="2"/>
      <c r="O97" s="2"/>
      <c r="P97" s="2"/>
    </row>
    <row r="98" spans="1:32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>
        <v>1</v>
      </c>
      <c r="H98" s="16">
        <v>1</v>
      </c>
      <c r="I98" s="16"/>
      <c r="J98" s="198">
        <f t="shared" si="2"/>
        <v>1</v>
      </c>
      <c r="K98" s="2"/>
      <c r="L98" s="2"/>
      <c r="M98" s="2"/>
      <c r="N98" s="2"/>
      <c r="O98" s="2"/>
      <c r="P98" s="2"/>
    </row>
    <row r="99" spans="1:32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32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32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32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32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32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198">
        <f t="shared" si="2"/>
        <v>0</v>
      </c>
      <c r="K104" s="2"/>
      <c r="L104" s="2"/>
      <c r="M104" s="2"/>
      <c r="N104" s="2"/>
      <c r="O104" s="2"/>
      <c r="P104" s="2"/>
    </row>
    <row r="105" spans="1:32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198">
        <f t="shared" si="2"/>
        <v>0</v>
      </c>
      <c r="K105" s="2"/>
      <c r="L105" s="2"/>
      <c r="M105" s="2"/>
      <c r="N105" s="2"/>
      <c r="O105" s="2"/>
      <c r="P105" s="2"/>
    </row>
    <row r="106" spans="1:32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198"/>
      <c r="K106" s="2"/>
      <c r="L106" s="2"/>
      <c r="M106" s="2"/>
      <c r="N106" s="2"/>
      <c r="O106" s="2"/>
      <c r="P106" s="2"/>
    </row>
    <row r="107" spans="1:32" ht="79.5" customHeight="1">
      <c r="A107" s="13" t="s">
        <v>288</v>
      </c>
      <c r="B107" s="47">
        <v>14</v>
      </c>
      <c r="C107" s="16">
        <v>6</v>
      </c>
      <c r="D107" s="55">
        <v>3</v>
      </c>
      <c r="E107" s="55">
        <v>3</v>
      </c>
      <c r="F107" s="55">
        <v>3</v>
      </c>
      <c r="G107" s="55">
        <v>3</v>
      </c>
      <c r="H107" s="16">
        <v>6</v>
      </c>
      <c r="I107" s="55" t="s">
        <v>62</v>
      </c>
      <c r="J107" s="198">
        <f t="shared" si="2"/>
        <v>6</v>
      </c>
      <c r="K107" s="2"/>
      <c r="L107" s="2"/>
      <c r="M107" s="2"/>
      <c r="N107" s="2"/>
      <c r="O107" s="2"/>
      <c r="P107" s="2"/>
    </row>
    <row r="108" spans="1:32" ht="1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32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32" ht="15.75" customHeight="1">
      <c r="A110" s="589" t="s">
        <v>123</v>
      </c>
      <c r="B110" s="589"/>
      <c r="C110" s="589"/>
      <c r="D110" s="589"/>
      <c r="E110" s="589"/>
      <c r="F110" s="589"/>
      <c r="G110" s="589"/>
      <c r="H110" s="589"/>
      <c r="I110" s="589"/>
      <c r="J110" s="438"/>
      <c r="K110" s="438"/>
      <c r="L110" s="438"/>
      <c r="M110" s="438"/>
      <c r="N110" s="438"/>
      <c r="O110" s="438"/>
      <c r="P110" s="438"/>
    </row>
    <row r="111" spans="1:32" ht="1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32" s="29" customFormat="1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</row>
    <row r="113" spans="1:32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/>
      <c r="D115" s="270">
        <v>1</v>
      </c>
      <c r="E115" s="270">
        <v>3</v>
      </c>
      <c r="F115" s="270">
        <v>0</v>
      </c>
      <c r="G115" s="270">
        <v>1</v>
      </c>
      <c r="H115" s="270">
        <v>0</v>
      </c>
      <c r="I115" s="270">
        <v>1</v>
      </c>
      <c r="J115" s="270">
        <v>1</v>
      </c>
      <c r="K115" s="270">
        <v>0</v>
      </c>
      <c r="L115" s="270">
        <v>0</v>
      </c>
      <c r="M115" s="151">
        <f>SUM(C115:L115)</f>
        <v>7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3">SUM(C116:L116)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>
        <v>1</v>
      </c>
      <c r="E117" s="16">
        <v>3</v>
      </c>
      <c r="F117" s="16"/>
      <c r="G117" s="16">
        <v>1</v>
      </c>
      <c r="H117" s="16"/>
      <c r="I117" s="276"/>
      <c r="J117" s="276"/>
      <c r="K117" s="276"/>
      <c r="L117" s="276"/>
      <c r="M117" s="151">
        <f t="shared" si="3"/>
        <v>5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3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>
        <v>1</v>
      </c>
      <c r="J119" s="16"/>
      <c r="K119" s="16"/>
      <c r="L119" s="16"/>
      <c r="M119" s="151">
        <f t="shared" si="3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>
        <v>1</v>
      </c>
      <c r="K120" s="16"/>
      <c r="L120" s="16"/>
      <c r="M120" s="151">
        <f t="shared" si="3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3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3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3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3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3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3"/>
        <v>0</v>
      </c>
      <c r="N126" s="2"/>
      <c r="O126" s="2"/>
      <c r="P126" s="2"/>
    </row>
    <row r="127" spans="1:32" ht="18.75" customHeight="1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3"/>
        <v>0</v>
      </c>
      <c r="N127" s="2"/>
      <c r="O127" s="2"/>
      <c r="P127" s="2"/>
    </row>
    <row r="128" spans="1:32" ht="1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.7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s="29" customFormat="1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</row>
    <row r="133" spans="1:32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7</v>
      </c>
      <c r="D135" s="16">
        <v>1</v>
      </c>
      <c r="E135" s="16">
        <v>2</v>
      </c>
      <c r="F135" s="16"/>
      <c r="G135" s="16">
        <v>1</v>
      </c>
      <c r="H135" s="16"/>
      <c r="I135" s="16">
        <v>3</v>
      </c>
      <c r="J135" s="253">
        <f>K135+L135+M135+N135+O135+P135</f>
        <v>7</v>
      </c>
      <c r="K135" s="54">
        <v>1</v>
      </c>
      <c r="L135" s="54">
        <v>2</v>
      </c>
      <c r="M135" s="54"/>
      <c r="N135" s="54">
        <v>1</v>
      </c>
      <c r="O135" s="54"/>
      <c r="P135" s="54">
        <v>3</v>
      </c>
    </row>
    <row r="136" spans="1:32" ht="15.75" customHeight="1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.7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" customHeight="1">
      <c r="A139" s="550" t="s">
        <v>150</v>
      </c>
      <c r="B139" s="550"/>
      <c r="C139" s="550"/>
      <c r="D139" s="550"/>
      <c r="E139" s="550"/>
      <c r="F139" s="550"/>
      <c r="G139" s="588"/>
      <c r="H139" s="588"/>
      <c r="I139" s="2"/>
      <c r="J139" s="2"/>
      <c r="K139" s="2"/>
      <c r="L139" s="2"/>
      <c r="M139" s="2"/>
      <c r="N139" s="2"/>
      <c r="O139" s="2"/>
      <c r="P139" s="2"/>
    </row>
    <row r="140" spans="1:32" s="29" customFormat="1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</row>
    <row r="141" spans="1:32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569</v>
      </c>
      <c r="D143" s="281"/>
      <c r="E143" s="281">
        <v>569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569</v>
      </c>
      <c r="D144" s="281"/>
      <c r="E144" s="281">
        <v>569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380</v>
      </c>
      <c r="D145" s="103"/>
      <c r="E145" s="103"/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/>
      <c r="D146" s="103"/>
      <c r="E146" s="103"/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0.75" customHeight="1">
      <c r="A147" s="30" t="s">
        <v>162</v>
      </c>
      <c r="B147" s="14" t="s">
        <v>17</v>
      </c>
      <c r="C147" s="281">
        <v>337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">
      <c r="A148" s="210"/>
      <c r="B148" s="211"/>
      <c r="C148" s="212"/>
      <c r="D148" s="439"/>
      <c r="E148" s="439"/>
      <c r="F148" s="439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440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441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441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440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0</v>
      </c>
      <c r="D153" s="500"/>
      <c r="E153" s="500"/>
      <c r="F153" s="440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440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440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 customHeight="1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.75">
      <c r="A173" s="443" t="s">
        <v>183</v>
      </c>
      <c r="B173" s="216"/>
      <c r="C173" s="128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2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1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442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29.799999999999997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29.799999999999997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22400/1000</f>
        <v>22.4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16800/1000</f>
        <v>16.8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29.799999999999997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29.799999999999997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384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32"/>
      <c r="B215" s="132"/>
      <c r="C215" s="132"/>
      <c r="D215" s="13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32"/>
      <c r="B216" s="132"/>
      <c r="C216" s="132"/>
      <c r="D216" s="13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32"/>
      <c r="B217" s="132"/>
      <c r="C217" s="132"/>
      <c r="D217" s="13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32"/>
      <c r="B218" s="132"/>
      <c r="C218" s="132"/>
      <c r="D218" s="13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32"/>
      <c r="B219" s="132"/>
      <c r="C219" s="132"/>
      <c r="D219" s="13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32"/>
      <c r="B220" s="132"/>
      <c r="C220" s="132"/>
      <c r="D220" s="13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32"/>
      <c r="B221" s="132"/>
      <c r="C221" s="132"/>
      <c r="D221" s="13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32"/>
      <c r="B222" s="132"/>
      <c r="C222" s="132"/>
      <c r="D222" s="13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32"/>
      <c r="B223" s="132"/>
      <c r="C223" s="132"/>
      <c r="D223" s="13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32"/>
      <c r="B224" s="132"/>
      <c r="C224" s="132"/>
      <c r="D224" s="13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32"/>
      <c r="B225" s="132"/>
      <c r="C225" s="132"/>
      <c r="D225" s="13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32"/>
      <c r="B226" s="132"/>
      <c r="C226" s="132"/>
      <c r="D226" s="13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32"/>
      <c r="B227" s="132"/>
      <c r="C227" s="132"/>
      <c r="D227" s="13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32"/>
      <c r="B228" s="132"/>
      <c r="C228" s="132"/>
      <c r="D228" s="13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32"/>
      <c r="B229" s="132"/>
      <c r="C229" s="132"/>
      <c r="D229" s="132"/>
      <c r="E229" s="137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32"/>
      <c r="B230" s="132"/>
      <c r="C230" s="132"/>
      <c r="D230" s="13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32"/>
      <c r="B231" s="132"/>
      <c r="C231" s="132"/>
      <c r="D231" s="13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32"/>
      <c r="B232" s="132"/>
      <c r="C232" s="132"/>
      <c r="D232" s="13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32"/>
      <c r="B233" s="132"/>
      <c r="C233" s="132"/>
      <c r="D233" s="13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32"/>
      <c r="B234" s="132"/>
      <c r="C234" s="132"/>
      <c r="D234" s="13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32"/>
      <c r="B235" s="132"/>
      <c r="C235" s="132"/>
      <c r="D235" s="13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32"/>
      <c r="B236" s="132"/>
      <c r="C236" s="132"/>
      <c r="D236" s="13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32"/>
      <c r="B237" s="132"/>
      <c r="C237" s="132"/>
      <c r="D237" s="13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</sheetData>
  <mergeCells count="77">
    <mergeCell ref="H62:K62"/>
    <mergeCell ref="A87:J87"/>
    <mergeCell ref="A30:J30"/>
    <mergeCell ref="A31:J31"/>
    <mergeCell ref="B63:B64"/>
    <mergeCell ref="A72:D72"/>
    <mergeCell ref="B33:B35"/>
    <mergeCell ref="G33:H33"/>
    <mergeCell ref="A33:A35"/>
    <mergeCell ref="A61:N61"/>
    <mergeCell ref="G34:G35"/>
    <mergeCell ref="D32:I32"/>
    <mergeCell ref="C34:C35"/>
    <mergeCell ref="D34:F34"/>
    <mergeCell ref="C33:F33"/>
    <mergeCell ref="I34:I35"/>
    <mergeCell ref="A1:J1"/>
    <mergeCell ref="A2:J2"/>
    <mergeCell ref="A20:C20"/>
    <mergeCell ref="A6:C6"/>
    <mergeCell ref="B4:D4"/>
    <mergeCell ref="H3:J3"/>
    <mergeCell ref="H4:J4"/>
    <mergeCell ref="H34:H35"/>
    <mergeCell ref="B3:D3"/>
    <mergeCell ref="A7:C7"/>
    <mergeCell ref="E3:G3"/>
    <mergeCell ref="E4:G4"/>
    <mergeCell ref="C63:C64"/>
    <mergeCell ref="D90:G90"/>
    <mergeCell ref="C90:C91"/>
    <mergeCell ref="B79:D79"/>
    <mergeCell ref="A88:J88"/>
    <mergeCell ref="A63:A64"/>
    <mergeCell ref="A71:D71"/>
    <mergeCell ref="D63:K63"/>
    <mergeCell ref="H90:H91"/>
    <mergeCell ref="A89:I89"/>
    <mergeCell ref="A78:E78"/>
    <mergeCell ref="I90:I91"/>
    <mergeCell ref="K132:P132"/>
    <mergeCell ref="B112:B113"/>
    <mergeCell ref="A132:A133"/>
    <mergeCell ref="D132:I132"/>
    <mergeCell ref="J132:J133"/>
    <mergeCell ref="A129:M129"/>
    <mergeCell ref="J131:P131"/>
    <mergeCell ref="A130:L130"/>
    <mergeCell ref="C112:L112"/>
    <mergeCell ref="A138:F138"/>
    <mergeCell ref="A139:H139"/>
    <mergeCell ref="H140:H141"/>
    <mergeCell ref="A112:A113"/>
    <mergeCell ref="A90:A91"/>
    <mergeCell ref="B132:B133"/>
    <mergeCell ref="C132:C133"/>
    <mergeCell ref="A137:F137"/>
    <mergeCell ref="B140:B141"/>
    <mergeCell ref="A140:A141"/>
    <mergeCell ref="A109:I109"/>
    <mergeCell ref="A110:I110"/>
    <mergeCell ref="B90:B91"/>
    <mergeCell ref="D154:E154"/>
    <mergeCell ref="D152:E152"/>
    <mergeCell ref="A149:C149"/>
    <mergeCell ref="C140:C141"/>
    <mergeCell ref="D140:G140"/>
    <mergeCell ref="D149:E149"/>
    <mergeCell ref="D153:E153"/>
    <mergeCell ref="A158:C158"/>
    <mergeCell ref="D155:E155"/>
    <mergeCell ref="A159:C159"/>
    <mergeCell ref="A201:C201"/>
    <mergeCell ref="A183:C183"/>
    <mergeCell ref="A184:C184"/>
    <mergeCell ref="A185:C185"/>
    <mergeCell ref="D156:E156"/>
  </mergeCells>
  <phoneticPr fontId="29" type="noConversion"/>
  <dataValidations count="14"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Необходимо ввести целое значение." sqref="C176:C178 C168:C173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allowBlank="1" showInputMessage="1" showErrorMessage="1" error="Необходимо ввести целое значение." sqref="I57 H52 H58:I59 D52 D57:F59"/>
    <dataValidation type="whole" allowBlank="1" showInputMessage="1" showErrorMessage="1" error="Введено недопустимое значение." prompt="Допустимое значение 0 или 1." sqref="C10:C11 C162:C167 C152:C156 C14:C18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D143:H144 C145:C147 D135:J135 D121:H127 D119:L120 C119:C127 C117:H118 I98:I106 H98:H108 C97:C108 D97:I97 C95:I96">
      <formula1>-1000000</formula1>
      <formula2>9999999999</formula2>
    </dataValidation>
    <dataValidation type="whole" allowBlank="1" showInputMessage="1" showErrorMessage="1" error="Необходимо ввести целое значение." sqref="I39:I56 H68:K69 D66:K67 G51:G59 E51:F56 D39:H50 C39:C5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indexed="34"/>
  </sheetPr>
  <dimension ref="A1:AF319"/>
  <sheetViews>
    <sheetView topLeftCell="A22" zoomScale="59" workbookViewId="0">
      <selection activeCell="P104" sqref="P104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4" width="12.140625" style="5" customWidth="1"/>
    <col min="15" max="15" width="9.5703125" style="5" customWidth="1"/>
    <col min="16" max="16" width="12.42578125" style="5" bestFit="1" customWidth="1"/>
    <col min="17" max="16384" width="9.140625" style="5"/>
  </cols>
  <sheetData>
    <row r="1" spans="1:17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7" s="2" customFormat="1" ht="15.75" customHeight="1">
      <c r="A2" s="571" t="s">
        <v>243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7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  <c r="Q3" s="2"/>
    </row>
    <row r="4" spans="1:17" s="2" customFormat="1" ht="15">
      <c r="A4" s="171" t="s">
        <v>2</v>
      </c>
      <c r="B4" s="540">
        <v>50244204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7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17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28.5">
      <c r="A8" s="169" t="s">
        <v>5</v>
      </c>
      <c r="B8" s="120" t="s">
        <v>6</v>
      </c>
      <c r="C8" s="121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7" ht="15">
      <c r="A9" s="120">
        <v>1</v>
      </c>
      <c r="B9" s="120">
        <v>2</v>
      </c>
      <c r="C9" s="121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7" ht="15">
      <c r="A10" s="321" t="s">
        <v>8</v>
      </c>
      <c r="B10" s="172" t="s">
        <v>9</v>
      </c>
      <c r="C10" s="165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7" ht="30">
      <c r="A11" s="322" t="s">
        <v>10</v>
      </c>
      <c r="B11" s="172" t="s">
        <v>11</v>
      </c>
      <c r="C11" s="323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7" ht="30">
      <c r="A12" s="322" t="s">
        <v>12</v>
      </c>
      <c r="B12" s="171" t="s">
        <v>13</v>
      </c>
      <c r="C12" s="323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7" ht="45">
      <c r="A13" s="321" t="s">
        <v>14</v>
      </c>
      <c r="B13" s="172" t="s">
        <v>15</v>
      </c>
      <c r="C13" s="323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7" ht="60">
      <c r="A14" s="324" t="s">
        <v>16</v>
      </c>
      <c r="B14" s="171" t="s">
        <v>17</v>
      </c>
      <c r="C14" s="125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7" ht="75">
      <c r="A15" s="324" t="s">
        <v>18</v>
      </c>
      <c r="B15" s="171" t="s">
        <v>19</v>
      </c>
      <c r="C15" s="125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7" ht="60">
      <c r="A16" s="324" t="s">
        <v>20</v>
      </c>
      <c r="B16" s="171" t="s">
        <v>21</v>
      </c>
      <c r="C16" s="125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0">
      <c r="A17" s="324" t="s">
        <v>22</v>
      </c>
      <c r="B17" s="171" t="s">
        <v>23</v>
      </c>
      <c r="C17" s="125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0">
      <c r="A18" s="325" t="s">
        <v>24</v>
      </c>
      <c r="B18" s="172" t="s">
        <v>25</v>
      </c>
      <c r="C18" s="326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28.5">
      <c r="A22" s="68" t="s">
        <v>5</v>
      </c>
      <c r="B22" s="68" t="s">
        <v>6</v>
      </c>
      <c r="C22" s="327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4.25">
      <c r="A23" s="68">
        <v>1</v>
      </c>
      <c r="B23" s="68">
        <v>2</v>
      </c>
      <c r="C23" s="68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">
      <c r="A24" s="176" t="s">
        <v>28</v>
      </c>
      <c r="B24" s="172" t="s">
        <v>9</v>
      </c>
      <c r="C24" s="125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">
      <c r="A25" s="176" t="s">
        <v>29</v>
      </c>
      <c r="B25" s="171" t="s">
        <v>11</v>
      </c>
      <c r="C25" s="125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">
      <c r="A26" s="176" t="s">
        <v>30</v>
      </c>
      <c r="B26" s="171" t="s">
        <v>13</v>
      </c>
      <c r="C26" s="125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">
      <c r="A27" s="176" t="s">
        <v>31</v>
      </c>
      <c r="B27" s="171" t="s">
        <v>15</v>
      </c>
      <c r="C27" s="125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0">
      <c r="A28" s="176" t="s">
        <v>32</v>
      </c>
      <c r="B28" s="171" t="s">
        <v>17</v>
      </c>
      <c r="C28" s="125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92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6" t="s">
        <v>36</v>
      </c>
      <c r="B33" s="516" t="s">
        <v>6</v>
      </c>
      <c r="C33" s="516" t="s">
        <v>37</v>
      </c>
      <c r="D33" s="516"/>
      <c r="E33" s="516"/>
      <c r="F33" s="516"/>
      <c r="G33" s="594" t="s">
        <v>38</v>
      </c>
      <c r="H33" s="595"/>
      <c r="I33" s="328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6"/>
      <c r="B34" s="516"/>
      <c r="C34" s="591" t="s">
        <v>40</v>
      </c>
      <c r="D34" s="516" t="s">
        <v>41</v>
      </c>
      <c r="E34" s="516"/>
      <c r="F34" s="516"/>
      <c r="G34" s="591" t="s">
        <v>40</v>
      </c>
      <c r="H34" s="591" t="s">
        <v>42</v>
      </c>
      <c r="I34" s="516" t="s">
        <v>40</v>
      </c>
      <c r="J34" s="27"/>
      <c r="K34" s="2"/>
      <c r="L34" s="2"/>
      <c r="M34" s="2"/>
      <c r="N34" s="2"/>
      <c r="O34" s="2"/>
      <c r="P34" s="2"/>
    </row>
    <row r="35" spans="1:17" ht="71.25">
      <c r="A35" s="516"/>
      <c r="B35" s="516"/>
      <c r="C35" s="592"/>
      <c r="D35" s="68" t="s">
        <v>43</v>
      </c>
      <c r="E35" s="68" t="s">
        <v>44</v>
      </c>
      <c r="F35" s="68" t="s">
        <v>45</v>
      </c>
      <c r="G35" s="593"/>
      <c r="H35" s="592"/>
      <c r="I35" s="516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4.25">
      <c r="A36" s="68">
        <v>1</v>
      </c>
      <c r="B36" s="68">
        <v>2</v>
      </c>
      <c r="C36" s="68">
        <v>3</v>
      </c>
      <c r="D36" s="68">
        <v>4</v>
      </c>
      <c r="E36" s="68">
        <v>5</v>
      </c>
      <c r="F36" s="68">
        <v>6</v>
      </c>
      <c r="G36" s="68">
        <v>7</v>
      </c>
      <c r="H36" s="68">
        <v>8</v>
      </c>
      <c r="I36" s="68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">
      <c r="A37" s="330" t="s">
        <v>46</v>
      </c>
      <c r="B37" s="172" t="s">
        <v>9</v>
      </c>
      <c r="C37" s="331">
        <v>57</v>
      </c>
      <c r="D37" s="331">
        <v>37</v>
      </c>
      <c r="E37" s="331">
        <v>0</v>
      </c>
      <c r="F37" s="331">
        <f>F38+F47+F48+F51+F52+F53+F54</f>
        <v>0</v>
      </c>
      <c r="G37" s="331">
        <v>3</v>
      </c>
      <c r="H37" s="331">
        <v>2</v>
      </c>
      <c r="I37" s="331">
        <v>83</v>
      </c>
      <c r="J37" s="180"/>
      <c r="K37" s="96"/>
      <c r="L37" s="96"/>
      <c r="M37" s="181"/>
      <c r="N37" s="181"/>
      <c r="O37" s="304"/>
      <c r="P37" s="304"/>
      <c r="Q37" s="25"/>
    </row>
    <row r="38" spans="1:17" ht="28.5">
      <c r="A38" s="332" t="s">
        <v>47</v>
      </c>
      <c r="B38" s="172" t="s">
        <v>11</v>
      </c>
      <c r="C38" s="333">
        <f t="shared" ref="C38:I38" si="0">C39+C40+C41+C42+C43+C44+C45+C46</f>
        <v>0</v>
      </c>
      <c r="D38" s="333">
        <f t="shared" si="0"/>
        <v>0</v>
      </c>
      <c r="E38" s="333">
        <f t="shared" si="0"/>
        <v>0</v>
      </c>
      <c r="F38" s="333">
        <f t="shared" si="0"/>
        <v>0</v>
      </c>
      <c r="G38" s="333">
        <f t="shared" si="0"/>
        <v>0</v>
      </c>
      <c r="H38" s="333">
        <f t="shared" si="0"/>
        <v>0</v>
      </c>
      <c r="I38" s="33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0">
      <c r="A39" s="334" t="s">
        <v>48</v>
      </c>
      <c r="B39" s="171" t="s">
        <v>13</v>
      </c>
      <c r="C39" s="335"/>
      <c r="D39" s="335"/>
      <c r="E39" s="335"/>
      <c r="F39" s="335"/>
      <c r="G39" s="335"/>
      <c r="H39" s="335"/>
      <c r="I39" s="335"/>
      <c r="J39" s="305"/>
      <c r="K39" s="96"/>
      <c r="L39" s="151"/>
      <c r="M39" s="96"/>
      <c r="N39" s="96"/>
      <c r="O39" s="96"/>
      <c r="P39" s="41"/>
      <c r="Q39" s="25"/>
    </row>
    <row r="40" spans="1:17" ht="15">
      <c r="A40" s="336" t="s">
        <v>49</v>
      </c>
      <c r="B40" s="172" t="s">
        <v>15</v>
      </c>
      <c r="C40" s="335"/>
      <c r="D40" s="335"/>
      <c r="E40" s="335"/>
      <c r="F40" s="335"/>
      <c r="G40" s="335"/>
      <c r="H40" s="335"/>
      <c r="I40" s="335"/>
      <c r="J40" s="305"/>
      <c r="K40" s="2"/>
      <c r="L40" s="306"/>
      <c r="M40" s="2"/>
      <c r="N40" s="2"/>
      <c r="O40" s="2"/>
      <c r="P40" s="45"/>
    </row>
    <row r="41" spans="1:17" ht="15">
      <c r="A41" s="337" t="s">
        <v>50</v>
      </c>
      <c r="B41" s="171" t="s">
        <v>17</v>
      </c>
      <c r="C41" s="335"/>
      <c r="D41" s="335"/>
      <c r="E41" s="335"/>
      <c r="F41" s="335"/>
      <c r="G41" s="335"/>
      <c r="H41" s="335"/>
      <c r="I41" s="335"/>
      <c r="J41" s="305"/>
      <c r="K41" s="2"/>
      <c r="L41" s="2"/>
      <c r="M41" s="2"/>
      <c r="N41" s="2"/>
      <c r="O41" s="2"/>
      <c r="P41" s="45"/>
    </row>
    <row r="42" spans="1:17" ht="15">
      <c r="A42" s="336" t="s">
        <v>51</v>
      </c>
      <c r="B42" s="171" t="s">
        <v>19</v>
      </c>
      <c r="C42" s="335"/>
      <c r="D42" s="335"/>
      <c r="E42" s="335"/>
      <c r="F42" s="335"/>
      <c r="G42" s="335"/>
      <c r="H42" s="335"/>
      <c r="I42" s="335"/>
      <c r="J42" s="305"/>
      <c r="K42" s="2"/>
      <c r="L42" s="2"/>
      <c r="M42" s="2"/>
      <c r="N42" s="2"/>
      <c r="O42" s="2"/>
      <c r="P42" s="45"/>
    </row>
    <row r="43" spans="1:17" ht="15">
      <c r="A43" s="336" t="s">
        <v>52</v>
      </c>
      <c r="B43" s="171" t="s">
        <v>21</v>
      </c>
      <c r="C43" s="335"/>
      <c r="D43" s="335"/>
      <c r="E43" s="335"/>
      <c r="F43" s="335"/>
      <c r="G43" s="335"/>
      <c r="H43" s="335"/>
      <c r="I43" s="335"/>
      <c r="J43" s="305"/>
      <c r="K43" s="2"/>
      <c r="L43" s="2"/>
      <c r="M43" s="2"/>
      <c r="N43" s="2"/>
      <c r="O43" s="2"/>
      <c r="P43" s="45"/>
    </row>
    <row r="44" spans="1:17" ht="15">
      <c r="A44" s="334" t="s">
        <v>53</v>
      </c>
      <c r="B44" s="171" t="s">
        <v>23</v>
      </c>
      <c r="C44" s="335"/>
      <c r="D44" s="335"/>
      <c r="E44" s="335"/>
      <c r="F44" s="335"/>
      <c r="G44" s="335"/>
      <c r="H44" s="335"/>
      <c r="I44" s="335"/>
      <c r="J44" s="305"/>
      <c r="K44" s="2"/>
      <c r="L44" s="2"/>
      <c r="M44" s="2"/>
      <c r="N44" s="2"/>
      <c r="O44" s="2"/>
      <c r="P44" s="45"/>
    </row>
    <row r="45" spans="1:17" ht="15">
      <c r="A45" s="336" t="s">
        <v>54</v>
      </c>
      <c r="B45" s="172" t="s">
        <v>25</v>
      </c>
      <c r="C45" s="335"/>
      <c r="D45" s="335"/>
      <c r="E45" s="335"/>
      <c r="F45" s="335"/>
      <c r="G45" s="335"/>
      <c r="H45" s="335"/>
      <c r="I45" s="335"/>
      <c r="J45" s="305"/>
      <c r="K45" s="2"/>
      <c r="L45" s="2"/>
      <c r="M45" s="2"/>
      <c r="N45" s="2"/>
      <c r="O45" s="2"/>
      <c r="P45" s="45"/>
    </row>
    <row r="46" spans="1:17" ht="15">
      <c r="A46" s="336" t="s">
        <v>55</v>
      </c>
      <c r="B46" s="338">
        <v>10</v>
      </c>
      <c r="C46" s="335"/>
      <c r="D46" s="335"/>
      <c r="E46" s="335"/>
      <c r="F46" s="335"/>
      <c r="G46" s="335"/>
      <c r="H46" s="335"/>
      <c r="I46" s="335"/>
      <c r="J46" s="305"/>
      <c r="K46" s="2"/>
      <c r="L46" s="2"/>
      <c r="M46" s="2"/>
      <c r="N46" s="2"/>
      <c r="O46" s="2"/>
      <c r="P46" s="45"/>
    </row>
    <row r="47" spans="1:17" ht="15">
      <c r="A47" s="339" t="s">
        <v>56</v>
      </c>
      <c r="B47" s="338">
        <v>11</v>
      </c>
      <c r="C47" s="335">
        <v>57</v>
      </c>
      <c r="D47" s="335">
        <v>37</v>
      </c>
      <c r="E47" s="335"/>
      <c r="F47" s="335"/>
      <c r="G47" s="335">
        <v>3</v>
      </c>
      <c r="H47" s="335">
        <v>2</v>
      </c>
      <c r="I47" s="335">
        <v>83</v>
      </c>
      <c r="J47" s="185"/>
      <c r="K47" s="2"/>
      <c r="L47" s="2"/>
      <c r="M47" s="2"/>
      <c r="N47" s="2"/>
      <c r="O47" s="2"/>
      <c r="P47" s="45"/>
    </row>
    <row r="48" spans="1:17" ht="15">
      <c r="A48" s="339" t="s">
        <v>57</v>
      </c>
      <c r="B48" s="338">
        <v>12</v>
      </c>
      <c r="C48" s="335"/>
      <c r="D48" s="335"/>
      <c r="E48" s="335"/>
      <c r="F48" s="335"/>
      <c r="G48" s="335"/>
      <c r="H48" s="335"/>
      <c r="I48" s="335"/>
      <c r="J48" s="185"/>
      <c r="K48" s="2"/>
      <c r="L48" s="2"/>
      <c r="M48" s="2"/>
      <c r="N48" s="2"/>
      <c r="O48" s="2"/>
      <c r="P48" s="45"/>
    </row>
    <row r="49" spans="1:17" ht="37.5" customHeight="1">
      <c r="A49" s="176" t="s">
        <v>58</v>
      </c>
      <c r="B49" s="338">
        <v>13</v>
      </c>
      <c r="C49" s="335"/>
      <c r="D49" s="335"/>
      <c r="E49" s="335"/>
      <c r="F49" s="335"/>
      <c r="G49" s="335"/>
      <c r="H49" s="335"/>
      <c r="I49" s="335"/>
      <c r="J49" s="185"/>
      <c r="K49" s="2"/>
      <c r="L49" s="2"/>
      <c r="M49" s="2"/>
      <c r="N49" s="2"/>
      <c r="O49" s="2"/>
      <c r="P49" s="45"/>
    </row>
    <row r="50" spans="1:17" ht="15">
      <c r="A50" s="176" t="s">
        <v>59</v>
      </c>
      <c r="B50" s="338">
        <v>14</v>
      </c>
      <c r="C50" s="335"/>
      <c r="D50" s="335"/>
      <c r="E50" s="335"/>
      <c r="F50" s="335"/>
      <c r="G50" s="335"/>
      <c r="H50" s="335"/>
      <c r="I50" s="335"/>
      <c r="J50" s="185"/>
      <c r="K50" s="2"/>
      <c r="L50" s="2"/>
      <c r="M50" s="2"/>
      <c r="N50" s="2"/>
      <c r="O50" s="2"/>
      <c r="P50" s="45"/>
    </row>
    <row r="51" spans="1:17" ht="15">
      <c r="A51" s="340" t="s">
        <v>60</v>
      </c>
      <c r="B51" s="338">
        <v>15</v>
      </c>
      <c r="C51" s="335"/>
      <c r="D51" s="341"/>
      <c r="E51" s="335"/>
      <c r="F51" s="335"/>
      <c r="G51" s="335"/>
      <c r="H51" s="342"/>
      <c r="I51" s="335"/>
      <c r="J51" s="185"/>
      <c r="K51" s="2"/>
      <c r="L51" s="2"/>
      <c r="M51" s="2"/>
      <c r="N51" s="2"/>
      <c r="O51" s="2"/>
      <c r="P51" s="2"/>
    </row>
    <row r="52" spans="1:17" ht="15">
      <c r="A52" s="340" t="s">
        <v>61</v>
      </c>
      <c r="B52" s="338">
        <v>16</v>
      </c>
      <c r="C52" s="335"/>
      <c r="D52" s="343" t="s">
        <v>62</v>
      </c>
      <c r="E52" s="335"/>
      <c r="F52" s="335"/>
      <c r="G52" s="335"/>
      <c r="H52" s="343" t="s">
        <v>62</v>
      </c>
      <c r="I52" s="335"/>
      <c r="J52" s="185"/>
      <c r="K52" s="2"/>
      <c r="L52" s="2"/>
      <c r="M52" s="2"/>
      <c r="N52" s="2"/>
      <c r="O52" s="2"/>
      <c r="P52" s="2"/>
    </row>
    <row r="53" spans="1:17" ht="15">
      <c r="A53" s="340" t="s">
        <v>63</v>
      </c>
      <c r="B53" s="338">
        <v>17</v>
      </c>
      <c r="C53" s="335"/>
      <c r="D53" s="341"/>
      <c r="E53" s="335"/>
      <c r="F53" s="335"/>
      <c r="G53" s="335"/>
      <c r="H53" s="342"/>
      <c r="I53" s="335"/>
      <c r="J53" s="185"/>
      <c r="K53" s="2"/>
      <c r="L53" s="2"/>
      <c r="M53" s="2"/>
      <c r="N53" s="2"/>
      <c r="O53" s="2"/>
      <c r="P53" s="2"/>
    </row>
    <row r="54" spans="1:17" ht="15">
      <c r="A54" s="344" t="s">
        <v>64</v>
      </c>
      <c r="B54" s="345">
        <v>18</v>
      </c>
      <c r="C54" s="346"/>
      <c r="D54" s="341"/>
      <c r="E54" s="346"/>
      <c r="F54" s="346"/>
      <c r="G54" s="346"/>
      <c r="H54" s="342"/>
      <c r="I54" s="346"/>
      <c r="J54" s="185"/>
      <c r="K54" s="2"/>
      <c r="L54" s="2"/>
      <c r="M54" s="2"/>
      <c r="N54" s="2"/>
      <c r="O54" s="2"/>
      <c r="P54" s="2"/>
    </row>
    <row r="55" spans="1:17" ht="30">
      <c r="A55" s="347" t="s">
        <v>65</v>
      </c>
      <c r="B55" s="338">
        <v>19</v>
      </c>
      <c r="C55" s="346"/>
      <c r="D55" s="341"/>
      <c r="E55" s="346"/>
      <c r="F55" s="346"/>
      <c r="G55" s="346"/>
      <c r="H55" s="342"/>
      <c r="I55" s="346"/>
      <c r="J55" s="185"/>
      <c r="K55" s="2"/>
      <c r="L55" s="2"/>
      <c r="M55" s="2"/>
      <c r="N55" s="2"/>
      <c r="O55" s="2"/>
      <c r="P55" s="2"/>
    </row>
    <row r="56" spans="1:17" ht="15">
      <c r="A56" s="348" t="s">
        <v>66</v>
      </c>
      <c r="B56" s="338">
        <v>20</v>
      </c>
      <c r="C56" s="346"/>
      <c r="D56" s="341"/>
      <c r="E56" s="346"/>
      <c r="F56" s="346"/>
      <c r="G56" s="346"/>
      <c r="H56" s="342"/>
      <c r="I56" s="346"/>
      <c r="J56" s="185"/>
      <c r="K56" s="2"/>
      <c r="L56" s="2"/>
      <c r="M56" s="2"/>
      <c r="N56" s="2"/>
      <c r="O56" s="2"/>
      <c r="P56" s="2"/>
    </row>
    <row r="57" spans="1:17" ht="30">
      <c r="A57" s="322" t="s">
        <v>67</v>
      </c>
      <c r="B57" s="345">
        <v>21</v>
      </c>
      <c r="C57" s="346"/>
      <c r="D57" s="343" t="s">
        <v>62</v>
      </c>
      <c r="E57" s="343" t="s">
        <v>62</v>
      </c>
      <c r="F57" s="343" t="s">
        <v>62</v>
      </c>
      <c r="G57" s="346"/>
      <c r="H57" s="349" t="s">
        <v>62</v>
      </c>
      <c r="I57" s="343" t="s">
        <v>62</v>
      </c>
      <c r="J57" s="185"/>
      <c r="K57" s="2"/>
      <c r="L57" s="2"/>
      <c r="M57" s="2"/>
      <c r="N57" s="2"/>
      <c r="O57" s="2"/>
      <c r="P57" s="2"/>
    </row>
    <row r="58" spans="1:17" ht="15">
      <c r="A58" s="350" t="s">
        <v>68</v>
      </c>
      <c r="B58" s="338">
        <v>22</v>
      </c>
      <c r="C58" s="335"/>
      <c r="D58" s="343" t="s">
        <v>62</v>
      </c>
      <c r="E58" s="343" t="s">
        <v>62</v>
      </c>
      <c r="F58" s="343" t="s">
        <v>62</v>
      </c>
      <c r="G58" s="335"/>
      <c r="H58" s="343" t="s">
        <v>62</v>
      </c>
      <c r="I58" s="343" t="s">
        <v>62</v>
      </c>
      <c r="J58" s="185"/>
      <c r="K58" s="2"/>
      <c r="L58" s="2"/>
      <c r="M58" s="2"/>
      <c r="N58" s="2"/>
      <c r="O58" s="2"/>
      <c r="P58" s="2"/>
    </row>
    <row r="59" spans="1:17" ht="15">
      <c r="A59" s="351" t="s">
        <v>69</v>
      </c>
      <c r="B59" s="338">
        <v>23</v>
      </c>
      <c r="C59" s="335">
        <v>37</v>
      </c>
      <c r="D59" s="343" t="s">
        <v>62</v>
      </c>
      <c r="E59" s="343" t="s">
        <v>62</v>
      </c>
      <c r="F59" s="343" t="s">
        <v>62</v>
      </c>
      <c r="G59" s="335">
        <v>2</v>
      </c>
      <c r="H59" s="343" t="s">
        <v>62</v>
      </c>
      <c r="I59" s="34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6" t="s">
        <v>36</v>
      </c>
      <c r="B63" s="516" t="s">
        <v>6</v>
      </c>
      <c r="C63" s="591" t="s">
        <v>72</v>
      </c>
      <c r="D63" s="516" t="s">
        <v>73</v>
      </c>
      <c r="E63" s="516"/>
      <c r="F63" s="516"/>
      <c r="G63" s="516"/>
      <c r="H63" s="516"/>
      <c r="I63" s="516"/>
      <c r="J63" s="516"/>
      <c r="K63" s="564"/>
      <c r="L63" s="27"/>
      <c r="M63" s="27"/>
      <c r="N63" s="27"/>
      <c r="O63" s="96"/>
      <c r="P63" s="96"/>
      <c r="Q63" s="25"/>
    </row>
    <row r="64" spans="1:17" ht="15">
      <c r="A64" s="516"/>
      <c r="B64" s="516"/>
      <c r="C64" s="592"/>
      <c r="D64" s="68" t="s">
        <v>74</v>
      </c>
      <c r="E64" s="68" t="s">
        <v>75</v>
      </c>
      <c r="F64" s="68" t="s">
        <v>76</v>
      </c>
      <c r="G64" s="68" t="s">
        <v>77</v>
      </c>
      <c r="H64" s="68" t="s">
        <v>78</v>
      </c>
      <c r="I64" s="68" t="s">
        <v>79</v>
      </c>
      <c r="J64" s="68" t="s">
        <v>80</v>
      </c>
      <c r="K64" s="68" t="s">
        <v>81</v>
      </c>
      <c r="L64" s="27"/>
      <c r="M64" s="27"/>
      <c r="N64" s="27"/>
      <c r="O64" s="96"/>
      <c r="P64" s="96"/>
      <c r="Q64" s="25"/>
    </row>
    <row r="65" spans="1:18" s="29" customFormat="1" ht="14.25">
      <c r="A65" s="68">
        <v>1</v>
      </c>
      <c r="B65" s="68">
        <v>2</v>
      </c>
      <c r="C65" s="68">
        <v>3</v>
      </c>
      <c r="D65" s="68">
        <v>4</v>
      </c>
      <c r="E65" s="68">
        <v>5</v>
      </c>
      <c r="F65" s="68">
        <v>6</v>
      </c>
      <c r="G65" s="68">
        <v>7</v>
      </c>
      <c r="H65" s="68">
        <v>8</v>
      </c>
      <c r="I65" s="68">
        <v>9</v>
      </c>
      <c r="J65" s="68">
        <v>10</v>
      </c>
      <c r="K65" s="68">
        <v>11</v>
      </c>
      <c r="L65" s="27"/>
      <c r="M65" s="27"/>
      <c r="N65" s="27"/>
      <c r="O65" s="27"/>
      <c r="P65" s="27"/>
      <c r="Q65" s="28"/>
    </row>
    <row r="66" spans="1:18" ht="15">
      <c r="A66" s="176" t="s">
        <v>82</v>
      </c>
      <c r="B66" s="172" t="s">
        <v>9</v>
      </c>
      <c r="C66" s="318">
        <f>D66+E66+F66+G66+H66+I66+J66+K66</f>
        <v>57</v>
      </c>
      <c r="D66" s="335"/>
      <c r="E66" s="335">
        <v>1</v>
      </c>
      <c r="F66" s="335">
        <v>7</v>
      </c>
      <c r="G66" s="335">
        <v>9</v>
      </c>
      <c r="H66" s="335">
        <v>13</v>
      </c>
      <c r="I66" s="335">
        <v>14</v>
      </c>
      <c r="J66" s="335">
        <v>11</v>
      </c>
      <c r="K66" s="335">
        <v>2</v>
      </c>
      <c r="L66" s="189"/>
      <c r="M66" s="189"/>
      <c r="N66" s="189"/>
      <c r="O66" s="167"/>
      <c r="P66" s="96"/>
      <c r="Q66" s="25"/>
    </row>
    <row r="67" spans="1:18" ht="15">
      <c r="A67" s="352" t="s">
        <v>83</v>
      </c>
      <c r="B67" s="172" t="s">
        <v>11</v>
      </c>
      <c r="C67" s="318">
        <f>D67+E67+F67+G67+H67+I67+J67+K67</f>
        <v>23</v>
      </c>
      <c r="D67" s="335"/>
      <c r="E67" s="335">
        <v>1</v>
      </c>
      <c r="F67" s="335">
        <v>2</v>
      </c>
      <c r="G67" s="335">
        <v>3</v>
      </c>
      <c r="H67" s="335">
        <v>5</v>
      </c>
      <c r="I67" s="335">
        <v>5</v>
      </c>
      <c r="J67" s="335">
        <v>6</v>
      </c>
      <c r="K67" s="335">
        <v>1</v>
      </c>
      <c r="L67" s="189"/>
      <c r="M67" s="189"/>
      <c r="N67" s="189"/>
      <c r="O67" s="96"/>
      <c r="P67" s="96"/>
      <c r="Q67" s="25"/>
    </row>
    <row r="68" spans="1:18" ht="30">
      <c r="A68" s="176" t="s">
        <v>84</v>
      </c>
      <c r="B68" s="171" t="s">
        <v>13</v>
      </c>
      <c r="C68" s="318">
        <f>D68+E68+F68+G68+H68+I68+J68+K68</f>
        <v>0</v>
      </c>
      <c r="D68" s="353"/>
      <c r="E68" s="353"/>
      <c r="F68" s="353"/>
      <c r="G68" s="353"/>
      <c r="H68" s="335"/>
      <c r="I68" s="335"/>
      <c r="J68" s="335"/>
      <c r="K68" s="335"/>
      <c r="L68" s="189"/>
      <c r="M68" s="189"/>
      <c r="N68" s="189"/>
      <c r="O68" s="2"/>
      <c r="P68" s="2"/>
    </row>
    <row r="69" spans="1:18" ht="15">
      <c r="A69" s="350" t="s">
        <v>85</v>
      </c>
      <c r="B69" s="172" t="s">
        <v>15</v>
      </c>
      <c r="C69" s="318">
        <f>D69+E69+F69+G69+H69+I69+J69+K69</f>
        <v>0</v>
      </c>
      <c r="D69" s="353"/>
      <c r="E69" s="353"/>
      <c r="F69" s="353"/>
      <c r="G69" s="353"/>
      <c r="H69" s="335"/>
      <c r="I69" s="335"/>
      <c r="J69" s="335"/>
      <c r="K69" s="335"/>
      <c r="L69" s="194"/>
      <c r="M69" s="189"/>
      <c r="N69" s="189"/>
      <c r="O69" s="2"/>
      <c r="P69" s="2"/>
    </row>
    <row r="70" spans="1:18" ht="13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57">
      <c r="A80" s="169" t="s">
        <v>36</v>
      </c>
      <c r="B80" s="169" t="s">
        <v>6</v>
      </c>
      <c r="C80" s="169" t="s">
        <v>93</v>
      </c>
      <c r="D80" s="6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4.25">
      <c r="A81" s="68">
        <v>1</v>
      </c>
      <c r="B81" s="68">
        <v>2</v>
      </c>
      <c r="C81" s="68">
        <v>3</v>
      </c>
      <c r="D81" s="68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">
      <c r="A82" s="176" t="s">
        <v>82</v>
      </c>
      <c r="B82" s="172" t="s">
        <v>9</v>
      </c>
      <c r="C82" s="349" t="s">
        <v>62</v>
      </c>
      <c r="D82" s="318">
        <v>57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0">
      <c r="A83" s="354" t="s">
        <v>95</v>
      </c>
      <c r="B83" s="172"/>
      <c r="C83" s="355"/>
      <c r="D83" s="356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">
      <c r="A84" s="357" t="s">
        <v>96</v>
      </c>
      <c r="B84" s="172" t="s">
        <v>11</v>
      </c>
      <c r="C84" s="358">
        <v>155</v>
      </c>
      <c r="D84" s="125">
        <v>57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6" t="s">
        <v>36</v>
      </c>
      <c r="B90" s="516" t="s">
        <v>6</v>
      </c>
      <c r="C90" s="516" t="s">
        <v>100</v>
      </c>
      <c r="D90" s="594" t="s">
        <v>101</v>
      </c>
      <c r="E90" s="596"/>
      <c r="F90" s="596"/>
      <c r="G90" s="595"/>
      <c r="H90" s="516" t="s">
        <v>102</v>
      </c>
      <c r="I90" s="516" t="s">
        <v>103</v>
      </c>
      <c r="J90" s="27"/>
      <c r="K90" s="2"/>
      <c r="L90" s="2"/>
      <c r="M90" s="2"/>
      <c r="N90" s="2"/>
      <c r="O90" s="2"/>
      <c r="P90" s="2"/>
    </row>
    <row r="91" spans="1:18" ht="114">
      <c r="A91" s="516"/>
      <c r="B91" s="516"/>
      <c r="C91" s="516"/>
      <c r="D91" s="68" t="s">
        <v>104</v>
      </c>
      <c r="E91" s="68" t="s">
        <v>105</v>
      </c>
      <c r="F91" s="68" t="s">
        <v>106</v>
      </c>
      <c r="G91" s="68" t="s">
        <v>107</v>
      </c>
      <c r="H91" s="516"/>
      <c r="I91" s="516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4.25">
      <c r="A92" s="68">
        <v>1</v>
      </c>
      <c r="B92" s="68">
        <v>2</v>
      </c>
      <c r="C92" s="68">
        <v>3</v>
      </c>
      <c r="D92" s="68">
        <v>4</v>
      </c>
      <c r="E92" s="68">
        <v>5</v>
      </c>
      <c r="F92" s="68">
        <v>6</v>
      </c>
      <c r="G92" s="68">
        <v>7</v>
      </c>
      <c r="H92" s="68">
        <v>8</v>
      </c>
      <c r="I92" s="68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0">
      <c r="A93" s="176" t="s">
        <v>108</v>
      </c>
      <c r="B93" s="172" t="s">
        <v>9</v>
      </c>
      <c r="C93" s="318">
        <v>5</v>
      </c>
      <c r="D93" s="318">
        <v>2</v>
      </c>
      <c r="E93" s="318">
        <v>2</v>
      </c>
      <c r="F93" s="318">
        <v>3</v>
      </c>
      <c r="G93" s="318">
        <v>3</v>
      </c>
      <c r="H93" s="318">
        <v>5</v>
      </c>
      <c r="I93" s="318">
        <f>I95+I96+I97+I98+I99+I100+I101+I102+I103+I104+I105</f>
        <v>0</v>
      </c>
      <c r="J93" s="190">
        <f>J95+J96+J97+J98+J99+J100+J101+J102+J103+J104+J105</f>
        <v>5</v>
      </c>
      <c r="K93" s="96"/>
      <c r="L93" s="96"/>
      <c r="M93" s="96"/>
      <c r="N93" s="96"/>
      <c r="O93" s="96"/>
      <c r="P93" s="96"/>
      <c r="Q93" s="25"/>
      <c r="R93" s="25"/>
    </row>
    <row r="94" spans="1:18" ht="15">
      <c r="A94" s="354" t="s">
        <v>109</v>
      </c>
      <c r="B94" s="2"/>
      <c r="C94" s="359"/>
      <c r="D94" s="359"/>
      <c r="E94" s="359"/>
      <c r="F94" s="359"/>
      <c r="G94" s="359"/>
      <c r="H94" s="359"/>
      <c r="I94" s="359"/>
      <c r="J94" s="144"/>
      <c r="K94" s="96"/>
      <c r="L94" s="96"/>
      <c r="M94" s="167"/>
      <c r="N94" s="96"/>
      <c r="O94" s="96"/>
      <c r="P94" s="96"/>
      <c r="Q94" s="25"/>
      <c r="R94" s="25"/>
    </row>
    <row r="95" spans="1:18" ht="15">
      <c r="A95" s="360" t="s">
        <v>110</v>
      </c>
      <c r="B95" s="172" t="s">
        <v>11</v>
      </c>
      <c r="C95" s="125">
        <v>4</v>
      </c>
      <c r="D95" s="125">
        <v>1</v>
      </c>
      <c r="E95" s="125">
        <v>1</v>
      </c>
      <c r="F95" s="125">
        <v>3</v>
      </c>
      <c r="G95" s="125">
        <v>3</v>
      </c>
      <c r="H95" s="125">
        <v>4</v>
      </c>
      <c r="I95" s="125"/>
      <c r="J95" s="361">
        <f t="shared" ref="J95:J100" si="1">D95+F95</f>
        <v>4</v>
      </c>
      <c r="K95" s="2"/>
      <c r="L95" s="2"/>
      <c r="M95" s="2"/>
      <c r="N95" s="2"/>
      <c r="O95" s="2"/>
      <c r="P95" s="2"/>
    </row>
    <row r="96" spans="1:18" ht="15">
      <c r="A96" s="352" t="s">
        <v>111</v>
      </c>
      <c r="B96" s="171" t="s">
        <v>13</v>
      </c>
      <c r="C96" s="125"/>
      <c r="D96" s="125"/>
      <c r="E96" s="125"/>
      <c r="F96" s="125"/>
      <c r="G96" s="125"/>
      <c r="H96" s="125"/>
      <c r="I96" s="125"/>
      <c r="J96" s="361">
        <f t="shared" si="1"/>
        <v>0</v>
      </c>
      <c r="K96" s="2"/>
      <c r="L96" s="2"/>
      <c r="M96" s="2"/>
      <c r="N96" s="2"/>
      <c r="O96" s="2"/>
      <c r="P96" s="2"/>
    </row>
    <row r="97" spans="1:16" ht="15">
      <c r="A97" s="352" t="s">
        <v>112</v>
      </c>
      <c r="B97" s="172" t="s">
        <v>15</v>
      </c>
      <c r="C97" s="125">
        <v>1</v>
      </c>
      <c r="D97" s="125">
        <v>1</v>
      </c>
      <c r="E97" s="125">
        <v>1</v>
      </c>
      <c r="F97" s="125"/>
      <c r="G97" s="125"/>
      <c r="H97" s="125">
        <v>1</v>
      </c>
      <c r="I97" s="125"/>
      <c r="J97" s="361">
        <f t="shared" si="1"/>
        <v>1</v>
      </c>
      <c r="K97" s="2"/>
      <c r="L97" s="2"/>
      <c r="M97" s="2"/>
      <c r="N97" s="2"/>
      <c r="O97" s="2"/>
      <c r="P97" s="2"/>
    </row>
    <row r="98" spans="1:16" ht="15">
      <c r="A98" s="352" t="s">
        <v>113</v>
      </c>
      <c r="B98" s="171" t="s">
        <v>17</v>
      </c>
      <c r="C98" s="125"/>
      <c r="D98" s="125"/>
      <c r="E98" s="125"/>
      <c r="F98" s="125"/>
      <c r="G98" s="125"/>
      <c r="H98" s="125"/>
      <c r="I98" s="125"/>
      <c r="J98" s="361">
        <f t="shared" si="1"/>
        <v>0</v>
      </c>
      <c r="K98" s="2"/>
      <c r="L98" s="2"/>
      <c r="M98" s="2"/>
      <c r="N98" s="2"/>
      <c r="O98" s="2"/>
      <c r="P98" s="2"/>
    </row>
    <row r="99" spans="1:16" ht="15">
      <c r="A99" s="352" t="s">
        <v>114</v>
      </c>
      <c r="B99" s="171" t="s">
        <v>19</v>
      </c>
      <c r="C99" s="125"/>
      <c r="D99" s="125"/>
      <c r="E99" s="125"/>
      <c r="F99" s="125"/>
      <c r="G99" s="125"/>
      <c r="H99" s="125"/>
      <c r="I99" s="125"/>
      <c r="J99" s="361">
        <f t="shared" si="1"/>
        <v>0</v>
      </c>
      <c r="K99" s="2"/>
      <c r="L99" s="2"/>
      <c r="M99" s="2"/>
      <c r="N99" s="2"/>
      <c r="O99" s="2"/>
      <c r="P99" s="2"/>
    </row>
    <row r="100" spans="1:16" ht="15">
      <c r="A100" s="352" t="s">
        <v>115</v>
      </c>
      <c r="B100" s="171" t="s">
        <v>21</v>
      </c>
      <c r="C100" s="125"/>
      <c r="D100" s="125"/>
      <c r="E100" s="125"/>
      <c r="F100" s="125"/>
      <c r="G100" s="125"/>
      <c r="H100" s="125"/>
      <c r="I100" s="125"/>
      <c r="J100" s="361">
        <f t="shared" si="1"/>
        <v>0</v>
      </c>
      <c r="K100" s="2"/>
      <c r="L100" s="2"/>
      <c r="M100" s="2"/>
      <c r="N100" s="2"/>
      <c r="O100" s="2"/>
      <c r="P100" s="2"/>
    </row>
    <row r="101" spans="1:16" ht="15">
      <c r="A101" s="352" t="s">
        <v>116</v>
      </c>
      <c r="B101" s="171" t="s">
        <v>23</v>
      </c>
      <c r="C101" s="125"/>
      <c r="D101" s="125"/>
      <c r="E101" s="125"/>
      <c r="F101" s="125"/>
      <c r="G101" s="125"/>
      <c r="H101" s="125"/>
      <c r="I101" s="125"/>
      <c r="J101" s="207"/>
      <c r="K101" s="2"/>
      <c r="L101" s="2"/>
      <c r="M101" s="2"/>
      <c r="N101" s="2"/>
      <c r="O101" s="2"/>
      <c r="P101" s="2"/>
    </row>
    <row r="102" spans="1:16" ht="15">
      <c r="A102" s="352" t="s">
        <v>117</v>
      </c>
      <c r="B102" s="172" t="s">
        <v>25</v>
      </c>
      <c r="C102" s="125"/>
      <c r="D102" s="125"/>
      <c r="E102" s="125"/>
      <c r="F102" s="125"/>
      <c r="G102" s="125"/>
      <c r="H102" s="125"/>
      <c r="I102" s="125"/>
      <c r="J102" s="207"/>
      <c r="K102" s="2"/>
      <c r="L102" s="2"/>
      <c r="M102" s="2"/>
      <c r="N102" s="2"/>
      <c r="O102" s="2"/>
      <c r="P102" s="2"/>
    </row>
    <row r="103" spans="1:16" ht="15">
      <c r="A103" s="352" t="s">
        <v>118</v>
      </c>
      <c r="B103" s="338">
        <v>10</v>
      </c>
      <c r="C103" s="125"/>
      <c r="D103" s="125"/>
      <c r="E103" s="125"/>
      <c r="F103" s="125"/>
      <c r="G103" s="125"/>
      <c r="H103" s="125"/>
      <c r="I103" s="125"/>
      <c r="J103" s="207"/>
      <c r="K103" s="2"/>
      <c r="L103" s="2"/>
      <c r="M103" s="2"/>
      <c r="N103" s="2"/>
      <c r="O103" s="2"/>
      <c r="P103" s="2"/>
    </row>
    <row r="104" spans="1:16" ht="15">
      <c r="A104" s="352" t="s">
        <v>119</v>
      </c>
      <c r="B104" s="338">
        <v>11</v>
      </c>
      <c r="C104" s="125"/>
      <c r="D104" s="125"/>
      <c r="E104" s="125"/>
      <c r="F104" s="125"/>
      <c r="G104" s="125"/>
      <c r="H104" s="125"/>
      <c r="I104" s="125"/>
      <c r="J104" s="207"/>
      <c r="K104" s="2"/>
      <c r="L104" s="2"/>
      <c r="M104" s="2"/>
      <c r="N104" s="2"/>
      <c r="O104" s="2"/>
      <c r="P104" s="2"/>
    </row>
    <row r="105" spans="1:16" ht="15">
      <c r="A105" s="352" t="s">
        <v>120</v>
      </c>
      <c r="B105" s="338">
        <v>12</v>
      </c>
      <c r="C105" s="125"/>
      <c r="D105" s="125"/>
      <c r="E105" s="125"/>
      <c r="F105" s="125"/>
      <c r="G105" s="125"/>
      <c r="H105" s="125"/>
      <c r="I105" s="125"/>
      <c r="J105" s="207"/>
      <c r="K105" s="2"/>
      <c r="L105" s="2"/>
      <c r="M105" s="2"/>
      <c r="N105" s="2"/>
      <c r="O105" s="2"/>
      <c r="P105" s="2"/>
    </row>
    <row r="106" spans="1:16" ht="45">
      <c r="A106" s="322" t="s">
        <v>121</v>
      </c>
      <c r="B106" s="338">
        <v>13</v>
      </c>
      <c r="C106" s="125"/>
      <c r="D106" s="349" t="s">
        <v>62</v>
      </c>
      <c r="E106" s="349" t="s">
        <v>62</v>
      </c>
      <c r="F106" s="349" t="s">
        <v>62</v>
      </c>
      <c r="G106" s="349" t="s">
        <v>62</v>
      </c>
      <c r="H106" s="125"/>
      <c r="I106" s="125"/>
      <c r="J106" s="207"/>
      <c r="K106" s="2"/>
      <c r="L106" s="2"/>
      <c r="M106" s="2"/>
      <c r="N106" s="2"/>
      <c r="O106" s="2"/>
      <c r="P106" s="2"/>
    </row>
    <row r="107" spans="1:16" ht="75" customHeight="1">
      <c r="A107" s="13" t="s">
        <v>288</v>
      </c>
      <c r="B107" s="47">
        <v>14</v>
      </c>
      <c r="C107" s="16">
        <v>5</v>
      </c>
      <c r="D107" s="55">
        <v>2</v>
      </c>
      <c r="E107" s="55">
        <v>2</v>
      </c>
      <c r="F107" s="55">
        <v>3</v>
      </c>
      <c r="G107" s="55">
        <v>3</v>
      </c>
      <c r="H107" s="16">
        <v>5</v>
      </c>
      <c r="I107" s="55" t="s">
        <v>62</v>
      </c>
      <c r="J107" s="417"/>
      <c r="K107" s="2"/>
      <c r="L107" s="2"/>
      <c r="M107" s="2"/>
      <c r="N107" s="2"/>
      <c r="O107" s="2"/>
      <c r="P107" s="2"/>
    </row>
    <row r="108" spans="1:16" ht="81" customHeight="1">
      <c r="A108" s="362"/>
      <c r="B108" s="363"/>
      <c r="C108" s="363"/>
      <c r="D108" s="363"/>
      <c r="E108" s="363"/>
      <c r="F108" s="363"/>
      <c r="G108" s="363"/>
      <c r="H108" s="363"/>
      <c r="I108" s="364"/>
      <c r="J108" s="198"/>
      <c r="K108" s="2"/>
      <c r="L108" s="2"/>
      <c r="M108" s="2"/>
      <c r="N108" s="2"/>
      <c r="O108" s="2"/>
      <c r="P108" s="2"/>
    </row>
    <row r="109" spans="1:16" ht="18.7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6" t="s">
        <v>36</v>
      </c>
      <c r="B112" s="516" t="s">
        <v>6</v>
      </c>
      <c r="C112" s="597" t="s">
        <v>124</v>
      </c>
      <c r="D112" s="597"/>
      <c r="E112" s="597"/>
      <c r="F112" s="597"/>
      <c r="G112" s="597"/>
      <c r="H112" s="597"/>
      <c r="I112" s="597"/>
      <c r="J112" s="597"/>
      <c r="K112" s="597"/>
      <c r="L112" s="597"/>
      <c r="M112" s="2"/>
      <c r="N112" s="2"/>
      <c r="O112" s="2"/>
      <c r="P112" s="2"/>
    </row>
    <row r="113" spans="1:32" ht="15.75" customHeight="1">
      <c r="A113" s="516"/>
      <c r="B113" s="516"/>
      <c r="C113" s="68" t="s">
        <v>125</v>
      </c>
      <c r="D113" s="68" t="s">
        <v>126</v>
      </c>
      <c r="E113" s="68" t="s">
        <v>127</v>
      </c>
      <c r="F113" s="68" t="s">
        <v>128</v>
      </c>
      <c r="G113" s="68" t="s">
        <v>129</v>
      </c>
      <c r="H113" s="68" t="s">
        <v>130</v>
      </c>
      <c r="I113" s="68" t="s">
        <v>131</v>
      </c>
      <c r="J113" s="68" t="s">
        <v>132</v>
      </c>
      <c r="K113" s="68" t="s">
        <v>133</v>
      </c>
      <c r="L113" s="68" t="s">
        <v>134</v>
      </c>
      <c r="M113" s="2"/>
      <c r="N113" s="2"/>
      <c r="O113" s="2"/>
      <c r="P113" s="2"/>
    </row>
    <row r="114" spans="1:32" s="29" customFormat="1" ht="14.25">
      <c r="A114" s="68">
        <v>1</v>
      </c>
      <c r="B114" s="68">
        <v>2</v>
      </c>
      <c r="C114" s="68">
        <v>3</v>
      </c>
      <c r="D114" s="68">
        <v>4</v>
      </c>
      <c r="E114" s="68">
        <v>5</v>
      </c>
      <c r="F114" s="68">
        <v>6</v>
      </c>
      <c r="G114" s="68">
        <v>7</v>
      </c>
      <c r="H114" s="68">
        <v>8</v>
      </c>
      <c r="I114" s="68">
        <v>9</v>
      </c>
      <c r="J114" s="68">
        <v>10</v>
      </c>
      <c r="K114" s="68">
        <v>11</v>
      </c>
      <c r="L114" s="68">
        <v>12</v>
      </c>
      <c r="M114" s="27"/>
      <c r="N114" s="27"/>
      <c r="O114" s="27"/>
      <c r="P114" s="27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</row>
    <row r="115" spans="1:32" ht="30">
      <c r="A115" s="176" t="s">
        <v>135</v>
      </c>
      <c r="B115" s="171" t="s">
        <v>9</v>
      </c>
      <c r="C115" s="318">
        <f>C117+C118+C119+C120+C121+C122+C123+C124+C125+C126+C127</f>
        <v>0</v>
      </c>
      <c r="D115" s="318">
        <v>2</v>
      </c>
      <c r="E115" s="318">
        <v>1</v>
      </c>
      <c r="F115" s="318">
        <v>2</v>
      </c>
      <c r="G115" s="318">
        <v>0</v>
      </c>
      <c r="H115" s="318">
        <f>H117+H118+H119+H120+H121+H122+H123+H124+H125+H126+H127</f>
        <v>0</v>
      </c>
      <c r="I115" s="318">
        <f>I117+I118+I119+I120+I121+I122+I123+I124+I125+I126+I127</f>
        <v>0</v>
      </c>
      <c r="J115" s="318">
        <f>J117+J118+J119+J120+J121+J122+J123+J124+J125+J126+J127</f>
        <v>0</v>
      </c>
      <c r="K115" s="318">
        <f>K117+K118+K119+K120+K121+K122+K123+K124+K125+K126+K127</f>
        <v>0</v>
      </c>
      <c r="L115" s="318">
        <v>0</v>
      </c>
      <c r="M115" s="151">
        <f>C115+D115+E115+F115+G115+H115+I115+J115+K115+L115+C115</f>
        <v>5</v>
      </c>
      <c r="N115" s="96"/>
      <c r="O115" s="96"/>
      <c r="P115" s="96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</row>
    <row r="116" spans="1:32" ht="15">
      <c r="A116" s="354" t="s">
        <v>109</v>
      </c>
      <c r="B116" s="365"/>
      <c r="C116" s="366"/>
      <c r="D116" s="366"/>
      <c r="E116" s="366"/>
      <c r="F116" s="366"/>
      <c r="G116" s="366"/>
      <c r="H116" s="366"/>
      <c r="I116" s="367"/>
      <c r="J116" s="367"/>
      <c r="K116" s="367"/>
      <c r="L116" s="367"/>
      <c r="M116" s="151">
        <f t="shared" ref="M116:M127" si="2">C116+D116+E116+F116+G116+H116+I116+J116+K116+L116+C116</f>
        <v>0</v>
      </c>
      <c r="N116" s="96"/>
      <c r="O116" s="96"/>
      <c r="P116" s="96"/>
    </row>
    <row r="117" spans="1:32" ht="15">
      <c r="A117" s="360" t="s">
        <v>110</v>
      </c>
      <c r="B117" s="172" t="s">
        <v>11</v>
      </c>
      <c r="C117" s="125"/>
      <c r="D117" s="125">
        <v>1</v>
      </c>
      <c r="E117" s="125">
        <v>1</v>
      </c>
      <c r="F117" s="125">
        <v>2</v>
      </c>
      <c r="G117" s="125"/>
      <c r="H117" s="125"/>
      <c r="I117" s="368"/>
      <c r="J117" s="368"/>
      <c r="K117" s="368"/>
      <c r="L117" s="368"/>
      <c r="M117" s="151">
        <f t="shared" si="2"/>
        <v>4</v>
      </c>
      <c r="N117" s="2"/>
      <c r="O117" s="2"/>
      <c r="P117" s="2"/>
    </row>
    <row r="118" spans="1:32" ht="15">
      <c r="A118" s="352" t="s">
        <v>111</v>
      </c>
      <c r="B118" s="171" t="s">
        <v>13</v>
      </c>
      <c r="C118" s="125"/>
      <c r="D118" s="125"/>
      <c r="E118" s="125"/>
      <c r="F118" s="125"/>
      <c r="G118" s="125"/>
      <c r="H118" s="125"/>
      <c r="I118" s="368"/>
      <c r="J118" s="368"/>
      <c r="K118" s="368"/>
      <c r="L118" s="368"/>
      <c r="M118" s="151">
        <f t="shared" si="2"/>
        <v>0</v>
      </c>
      <c r="N118" s="2"/>
      <c r="O118" s="2"/>
      <c r="P118" s="2"/>
    </row>
    <row r="119" spans="1:32" ht="15">
      <c r="A119" s="352" t="s">
        <v>112</v>
      </c>
      <c r="B119" s="172" t="s">
        <v>15</v>
      </c>
      <c r="C119" s="125"/>
      <c r="D119" s="125"/>
      <c r="E119" s="125"/>
      <c r="F119" s="125"/>
      <c r="G119" s="125"/>
      <c r="H119" s="125"/>
      <c r="I119" s="125"/>
      <c r="J119" s="125"/>
      <c r="K119" s="125"/>
      <c r="L119" s="125">
        <v>1</v>
      </c>
      <c r="M119" s="151">
        <f t="shared" si="2"/>
        <v>1</v>
      </c>
      <c r="N119" s="2"/>
      <c r="O119" s="2"/>
      <c r="P119" s="2"/>
    </row>
    <row r="120" spans="1:32" ht="15">
      <c r="A120" s="352" t="s">
        <v>113</v>
      </c>
      <c r="B120" s="171" t="s">
        <v>17</v>
      </c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51">
        <f t="shared" si="2"/>
        <v>0</v>
      </c>
      <c r="N120" s="2"/>
      <c r="O120" s="2"/>
      <c r="P120" s="2"/>
    </row>
    <row r="121" spans="1:32" ht="15">
      <c r="A121" s="352" t="s">
        <v>114</v>
      </c>
      <c r="B121" s="171" t="s">
        <v>19</v>
      </c>
      <c r="C121" s="125"/>
      <c r="D121" s="125"/>
      <c r="E121" s="125"/>
      <c r="F121" s="125"/>
      <c r="G121" s="125"/>
      <c r="H121" s="125"/>
      <c r="I121" s="368"/>
      <c r="J121" s="368"/>
      <c r="K121" s="368"/>
      <c r="L121" s="368"/>
      <c r="M121" s="151">
        <f t="shared" si="2"/>
        <v>0</v>
      </c>
      <c r="N121" s="2"/>
      <c r="O121" s="2"/>
      <c r="P121" s="2"/>
    </row>
    <row r="122" spans="1:32" ht="15">
      <c r="A122" s="352" t="s">
        <v>115</v>
      </c>
      <c r="B122" s="171" t="s">
        <v>21</v>
      </c>
      <c r="C122" s="125"/>
      <c r="D122" s="125"/>
      <c r="E122" s="125"/>
      <c r="F122" s="125"/>
      <c r="G122" s="125"/>
      <c r="H122" s="125"/>
      <c r="I122" s="368"/>
      <c r="J122" s="368"/>
      <c r="K122" s="368"/>
      <c r="L122" s="368"/>
      <c r="M122" s="151">
        <f t="shared" si="2"/>
        <v>0</v>
      </c>
      <c r="N122" s="2"/>
      <c r="O122" s="2"/>
      <c r="P122" s="2"/>
    </row>
    <row r="123" spans="1:32" ht="15">
      <c r="A123" s="352" t="s">
        <v>116</v>
      </c>
      <c r="B123" s="171" t="s">
        <v>23</v>
      </c>
      <c r="C123" s="125"/>
      <c r="D123" s="125"/>
      <c r="E123" s="125"/>
      <c r="F123" s="125"/>
      <c r="G123" s="125"/>
      <c r="H123" s="125"/>
      <c r="I123" s="368"/>
      <c r="J123" s="368"/>
      <c r="K123" s="368"/>
      <c r="L123" s="368"/>
      <c r="M123" s="151">
        <f t="shared" si="2"/>
        <v>0</v>
      </c>
      <c r="N123" s="2"/>
      <c r="O123" s="2"/>
      <c r="P123" s="2"/>
    </row>
    <row r="124" spans="1:32" ht="15">
      <c r="A124" s="352" t="s">
        <v>117</v>
      </c>
      <c r="B124" s="172" t="s">
        <v>25</v>
      </c>
      <c r="C124" s="125"/>
      <c r="D124" s="125"/>
      <c r="E124" s="125"/>
      <c r="F124" s="125"/>
      <c r="G124" s="125"/>
      <c r="H124" s="125"/>
      <c r="I124" s="368"/>
      <c r="J124" s="368"/>
      <c r="K124" s="368"/>
      <c r="L124" s="368"/>
      <c r="M124" s="151">
        <f t="shared" si="2"/>
        <v>0</v>
      </c>
      <c r="N124" s="2"/>
      <c r="O124" s="2"/>
      <c r="P124" s="2"/>
    </row>
    <row r="125" spans="1:32" ht="15">
      <c r="A125" s="352" t="s">
        <v>118</v>
      </c>
      <c r="B125" s="338">
        <v>10</v>
      </c>
      <c r="C125" s="125"/>
      <c r="D125" s="125"/>
      <c r="E125" s="125"/>
      <c r="F125" s="125"/>
      <c r="G125" s="125"/>
      <c r="H125" s="125"/>
      <c r="I125" s="368"/>
      <c r="J125" s="368"/>
      <c r="K125" s="368"/>
      <c r="L125" s="368"/>
      <c r="M125" s="151">
        <f t="shared" si="2"/>
        <v>0</v>
      </c>
      <c r="N125" s="2"/>
      <c r="O125" s="2"/>
      <c r="P125" s="2"/>
    </row>
    <row r="126" spans="1:32" ht="15">
      <c r="A126" s="352" t="s">
        <v>119</v>
      </c>
      <c r="B126" s="338">
        <v>11</v>
      </c>
      <c r="C126" s="125"/>
      <c r="D126" s="125"/>
      <c r="E126" s="125"/>
      <c r="F126" s="125"/>
      <c r="G126" s="125"/>
      <c r="H126" s="125"/>
      <c r="I126" s="368"/>
      <c r="J126" s="368"/>
      <c r="K126" s="368"/>
      <c r="L126" s="368"/>
      <c r="M126" s="151">
        <f t="shared" si="2"/>
        <v>0</v>
      </c>
      <c r="N126" s="2"/>
      <c r="O126" s="2"/>
      <c r="P126" s="2"/>
    </row>
    <row r="127" spans="1:32" ht="15">
      <c r="A127" s="352" t="s">
        <v>120</v>
      </c>
      <c r="B127" s="338">
        <v>12</v>
      </c>
      <c r="C127" s="125"/>
      <c r="D127" s="125"/>
      <c r="E127" s="125"/>
      <c r="F127" s="125"/>
      <c r="G127" s="125"/>
      <c r="H127" s="125"/>
      <c r="I127" s="368"/>
      <c r="J127" s="368"/>
      <c r="K127" s="368"/>
      <c r="L127" s="368"/>
      <c r="M127" s="151">
        <f t="shared" si="2"/>
        <v>0</v>
      </c>
      <c r="N127" s="2"/>
      <c r="O127" s="2"/>
      <c r="P127" s="2"/>
    </row>
    <row r="128" spans="1:32" ht="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8.7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6" t="s">
        <v>36</v>
      </c>
      <c r="B132" s="516" t="s">
        <v>6</v>
      </c>
      <c r="C132" s="516" t="s">
        <v>137</v>
      </c>
      <c r="D132" s="598" t="s">
        <v>138</v>
      </c>
      <c r="E132" s="598"/>
      <c r="F132" s="598"/>
      <c r="G132" s="598"/>
      <c r="H132" s="598"/>
      <c r="I132" s="598"/>
      <c r="J132" s="516" t="s">
        <v>139</v>
      </c>
      <c r="K132" s="598" t="s">
        <v>140</v>
      </c>
      <c r="L132" s="598"/>
      <c r="M132" s="598"/>
      <c r="N132" s="598"/>
      <c r="O132" s="598"/>
      <c r="P132" s="598"/>
    </row>
    <row r="133" spans="1:32" ht="15.75" customHeight="1">
      <c r="A133" s="516"/>
      <c r="B133" s="516"/>
      <c r="C133" s="516"/>
      <c r="D133" s="68" t="s">
        <v>141</v>
      </c>
      <c r="E133" s="68" t="s">
        <v>142</v>
      </c>
      <c r="F133" s="68" t="s">
        <v>143</v>
      </c>
      <c r="G133" s="68" t="s">
        <v>144</v>
      </c>
      <c r="H133" s="68" t="s">
        <v>145</v>
      </c>
      <c r="I133" s="68" t="s">
        <v>146</v>
      </c>
      <c r="J133" s="516"/>
      <c r="K133" s="68" t="s">
        <v>141</v>
      </c>
      <c r="L133" s="68" t="s">
        <v>142</v>
      </c>
      <c r="M133" s="68" t="s">
        <v>143</v>
      </c>
      <c r="N133" s="68" t="s">
        <v>144</v>
      </c>
      <c r="O133" s="68" t="s">
        <v>145</v>
      </c>
      <c r="P133" s="68" t="s">
        <v>146</v>
      </c>
    </row>
    <row r="134" spans="1:32" s="29" customFormat="1" ht="14.25">
      <c r="A134" s="68">
        <v>1</v>
      </c>
      <c r="B134" s="68">
        <v>2</v>
      </c>
      <c r="C134" s="68">
        <v>3</v>
      </c>
      <c r="D134" s="68">
        <v>4</v>
      </c>
      <c r="E134" s="68">
        <v>5</v>
      </c>
      <c r="F134" s="68">
        <v>6</v>
      </c>
      <c r="G134" s="68">
        <v>7</v>
      </c>
      <c r="H134" s="68">
        <v>8</v>
      </c>
      <c r="I134" s="68">
        <v>9</v>
      </c>
      <c r="J134" s="68">
        <v>10</v>
      </c>
      <c r="K134" s="68">
        <v>11</v>
      </c>
      <c r="L134" s="68">
        <v>12</v>
      </c>
      <c r="M134" s="68">
        <v>13</v>
      </c>
      <c r="N134" s="68">
        <v>14</v>
      </c>
      <c r="O134" s="68">
        <v>15</v>
      </c>
      <c r="P134" s="68">
        <v>16</v>
      </c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</row>
    <row r="135" spans="1:32" ht="15">
      <c r="A135" s="176" t="s">
        <v>147</v>
      </c>
      <c r="B135" s="171" t="s">
        <v>9</v>
      </c>
      <c r="C135" s="333">
        <v>5</v>
      </c>
      <c r="D135" s="125"/>
      <c r="E135" s="125"/>
      <c r="F135" s="125">
        <v>3</v>
      </c>
      <c r="G135" s="125"/>
      <c r="H135" s="125">
        <v>2</v>
      </c>
      <c r="I135" s="125"/>
      <c r="J135" s="333">
        <v>5</v>
      </c>
      <c r="K135" s="348">
        <v>2</v>
      </c>
      <c r="L135" s="348"/>
      <c r="M135" s="348">
        <v>3</v>
      </c>
      <c r="N135" s="348"/>
      <c r="O135" s="348"/>
      <c r="P135" s="348">
        <v>0</v>
      </c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.7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6" t="s">
        <v>36</v>
      </c>
      <c r="B140" s="516" t="s">
        <v>6</v>
      </c>
      <c r="C140" s="516" t="s">
        <v>151</v>
      </c>
      <c r="D140" s="594" t="s">
        <v>152</v>
      </c>
      <c r="E140" s="596"/>
      <c r="F140" s="596"/>
      <c r="G140" s="600"/>
      <c r="H140" s="599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ht="15.75" customHeight="1">
      <c r="A141" s="516"/>
      <c r="B141" s="516"/>
      <c r="C141" s="516"/>
      <c r="D141" s="329" t="s">
        <v>154</v>
      </c>
      <c r="E141" s="329" t="s">
        <v>155</v>
      </c>
      <c r="F141" s="329" t="s">
        <v>156</v>
      </c>
      <c r="G141" s="68" t="s">
        <v>157</v>
      </c>
      <c r="H141" s="599"/>
      <c r="I141" s="2"/>
      <c r="J141" s="2"/>
      <c r="K141" s="2"/>
      <c r="L141" s="2"/>
      <c r="M141" s="2"/>
      <c r="N141" s="2"/>
      <c r="O141" s="2"/>
      <c r="P141" s="2"/>
    </row>
    <row r="142" spans="1:32" s="29" customFormat="1" ht="14.25">
      <c r="A142" s="68">
        <v>1</v>
      </c>
      <c r="B142" s="68">
        <v>2</v>
      </c>
      <c r="C142" s="68">
        <v>3</v>
      </c>
      <c r="D142" s="68">
        <v>4</v>
      </c>
      <c r="E142" s="68">
        <v>5</v>
      </c>
      <c r="F142" s="68">
        <v>6</v>
      </c>
      <c r="G142" s="68">
        <v>7</v>
      </c>
      <c r="H142" s="68">
        <v>8</v>
      </c>
      <c r="I142" s="27"/>
      <c r="J142" s="27"/>
      <c r="K142" s="27"/>
      <c r="L142" s="27"/>
      <c r="M142" s="27"/>
      <c r="N142" s="27"/>
      <c r="O142" s="27"/>
      <c r="P142" s="27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</row>
    <row r="143" spans="1:32" ht="15">
      <c r="A143" s="176" t="s">
        <v>158</v>
      </c>
      <c r="B143" s="171" t="s">
        <v>9</v>
      </c>
      <c r="C143" s="318">
        <v>688</v>
      </c>
      <c r="D143" s="125"/>
      <c r="E143" s="125">
        <v>688</v>
      </c>
      <c r="F143" s="125"/>
      <c r="G143" s="125"/>
      <c r="H143" s="125"/>
      <c r="I143" s="96"/>
      <c r="J143" s="96"/>
      <c r="K143" s="96"/>
      <c r="L143" s="96"/>
      <c r="M143" s="96"/>
      <c r="N143" s="96"/>
      <c r="O143" s="96"/>
      <c r="P143" s="96"/>
      <c r="Q143" s="28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</row>
    <row r="144" spans="1:32" ht="45" customHeight="1">
      <c r="A144" s="369" t="s">
        <v>159</v>
      </c>
      <c r="B144" s="172" t="s">
        <v>11</v>
      </c>
      <c r="C144" s="318">
        <v>688</v>
      </c>
      <c r="D144" s="125"/>
      <c r="E144" s="125">
        <v>688</v>
      </c>
      <c r="F144" s="125"/>
      <c r="G144" s="125"/>
      <c r="H144" s="125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7" ht="45">
      <c r="A145" s="360" t="s">
        <v>160</v>
      </c>
      <c r="B145" s="209" t="s">
        <v>13</v>
      </c>
      <c r="C145" s="125">
        <v>324</v>
      </c>
      <c r="D145" s="370" t="s">
        <v>62</v>
      </c>
      <c r="E145" s="370" t="s">
        <v>62</v>
      </c>
      <c r="F145" s="370" t="s">
        <v>62</v>
      </c>
      <c r="G145" s="370" t="s">
        <v>62</v>
      </c>
      <c r="H145" s="343" t="s">
        <v>62</v>
      </c>
      <c r="I145" s="2"/>
      <c r="J145" s="2"/>
      <c r="K145" s="2"/>
      <c r="L145" s="2"/>
      <c r="M145" s="2"/>
      <c r="N145" s="2"/>
      <c r="O145" s="2"/>
      <c r="P145" s="2"/>
      <c r="Q145" s="25"/>
    </row>
    <row r="146" spans="1:17" ht="60" customHeight="1">
      <c r="A146" s="352" t="s">
        <v>161</v>
      </c>
      <c r="B146" s="171" t="s">
        <v>15</v>
      </c>
      <c r="C146" s="125"/>
      <c r="D146" s="370" t="s">
        <v>62</v>
      </c>
      <c r="E146" s="370" t="s">
        <v>62</v>
      </c>
      <c r="F146" s="370" t="s">
        <v>62</v>
      </c>
      <c r="G146" s="370" t="s">
        <v>62</v>
      </c>
      <c r="H146" s="370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7" ht="30">
      <c r="A147" s="176" t="s">
        <v>162</v>
      </c>
      <c r="B147" s="171" t="s">
        <v>17</v>
      </c>
      <c r="C147" s="125">
        <v>280</v>
      </c>
      <c r="D147" s="370" t="s">
        <v>62</v>
      </c>
      <c r="E147" s="370" t="s">
        <v>62</v>
      </c>
      <c r="F147" s="370" t="s">
        <v>62</v>
      </c>
      <c r="G147" s="370" t="s">
        <v>62</v>
      </c>
      <c r="H147" s="370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7" ht="90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7" ht="15.75" customHeight="1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7" ht="28.5">
      <c r="A150" s="169" t="s">
        <v>36</v>
      </c>
      <c r="B150" s="68" t="s">
        <v>6</v>
      </c>
      <c r="C150" s="355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7" ht="15">
      <c r="A151" s="371">
        <v>1</v>
      </c>
      <c r="B151" s="372">
        <v>2</v>
      </c>
      <c r="C151" s="373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7" ht="15">
      <c r="A152" s="374" t="s">
        <v>165</v>
      </c>
      <c r="B152" s="375" t="s">
        <v>9</v>
      </c>
      <c r="C152" s="376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7" ht="15">
      <c r="A153" s="377" t="s">
        <v>166</v>
      </c>
      <c r="B153" s="172" t="s">
        <v>11</v>
      </c>
      <c r="C153" s="125">
        <v>0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7" ht="15">
      <c r="A154" s="377" t="s">
        <v>167</v>
      </c>
      <c r="B154" s="172" t="s">
        <v>13</v>
      </c>
      <c r="C154" s="125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7" ht="15">
      <c r="A155" s="377" t="s">
        <v>168</v>
      </c>
      <c r="B155" s="172" t="s">
        <v>15</v>
      </c>
      <c r="C155" s="125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7" ht="15">
      <c r="A156" s="377" t="s">
        <v>169</v>
      </c>
      <c r="B156" s="172" t="s">
        <v>17</v>
      </c>
      <c r="C156" s="125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7" ht="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7" ht="15.7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7" ht="15" customHeight="1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7" ht="28.5">
      <c r="A160" s="169" t="s">
        <v>36</v>
      </c>
      <c r="B160" s="169" t="s">
        <v>6</v>
      </c>
      <c r="C160" s="178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">
      <c r="A162" s="176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">
      <c r="A163" s="176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">
      <c r="A164" s="378" t="s">
        <v>175</v>
      </c>
      <c r="B164" s="209" t="s">
        <v>13</v>
      </c>
      <c r="C164" s="125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">
      <c r="A165" s="176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">
      <c r="A166" s="176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">
      <c r="A167" s="176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">
      <c r="A168" s="378" t="s">
        <v>179</v>
      </c>
      <c r="B168" s="209" t="s">
        <v>21</v>
      </c>
      <c r="C168" s="125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">
      <c r="A169" s="378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">
      <c r="A170" s="378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">
      <c r="A171" s="176" t="s">
        <v>182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">
      <c r="A172" s="167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.75" customHeight="1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28.5">
      <c r="A174" s="169" t="s">
        <v>36</v>
      </c>
      <c r="B174" s="169" t="s">
        <v>6</v>
      </c>
      <c r="C174" s="178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5">
      <c r="A176" s="330" t="s">
        <v>184</v>
      </c>
      <c r="B176" s="171" t="s">
        <v>9</v>
      </c>
      <c r="C176" s="125">
        <v>3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">
      <c r="A177" s="330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0">
      <c r="A178" s="330" t="s">
        <v>316</v>
      </c>
      <c r="B178" s="171" t="s">
        <v>13</v>
      </c>
      <c r="C178" s="125">
        <v>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0">
      <c r="A179" s="330" t="s">
        <v>317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">
      <c r="A180" s="330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15.75" customHeight="1">
      <c r="A181" s="330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.75" customHeight="1">
      <c r="A182" s="446"/>
      <c r="B182" s="216"/>
      <c r="C182" s="128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22"/>
    </row>
    <row r="183" spans="1:16" ht="15.75" customHeight="1">
      <c r="A183" s="501" t="s">
        <v>253</v>
      </c>
      <c r="B183" s="501"/>
      <c r="C183" s="50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22"/>
    </row>
    <row r="184" spans="1:16" ht="15.75" customHeight="1">
      <c r="A184" s="502" t="s">
        <v>254</v>
      </c>
      <c r="B184" s="501"/>
      <c r="C184" s="50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122"/>
    </row>
    <row r="185" spans="1:16" ht="15.75" customHeight="1">
      <c r="A185" s="550"/>
      <c r="B185" s="550"/>
      <c r="C185" s="550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122"/>
    </row>
    <row r="186" spans="1:16" ht="15.75" customHeight="1">
      <c r="A186" s="3" t="s">
        <v>36</v>
      </c>
      <c r="B186" s="3" t="s">
        <v>6</v>
      </c>
      <c r="C186" s="71" t="s">
        <v>255</v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122"/>
    </row>
    <row r="187" spans="1:16" ht="15.75" customHeight="1">
      <c r="A187" s="130">
        <v>1</v>
      </c>
      <c r="B187" s="130">
        <v>2</v>
      </c>
      <c r="C187" s="130">
        <v>3</v>
      </c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122"/>
    </row>
    <row r="188" spans="1:16" ht="15.75" customHeight="1">
      <c r="A188" s="36" t="s">
        <v>256</v>
      </c>
      <c r="B188" s="171" t="s">
        <v>9</v>
      </c>
      <c r="C188" s="286">
        <f>C190+C199</f>
        <v>31.4</v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122"/>
    </row>
    <row r="189" spans="1:16" ht="15.75" customHeight="1">
      <c r="A189" s="36" t="s">
        <v>257</v>
      </c>
      <c r="B189" s="171" t="s">
        <v>11</v>
      </c>
      <c r="C189" s="287">
        <f>2900/1000</f>
        <v>2.9</v>
      </c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122"/>
    </row>
    <row r="190" spans="1:16" ht="15.75" customHeight="1">
      <c r="A190" s="48" t="s">
        <v>258</v>
      </c>
      <c r="B190" s="171" t="s">
        <v>13</v>
      </c>
      <c r="C190" s="287">
        <f>C191+C192+C193+C194+C195+C196+C189</f>
        <v>31.4</v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122"/>
    </row>
    <row r="191" spans="1:16" ht="15.75" customHeight="1">
      <c r="A191" s="48" t="s">
        <v>259</v>
      </c>
      <c r="B191" s="171" t="s">
        <v>15</v>
      </c>
      <c r="C191" s="287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122"/>
    </row>
    <row r="192" spans="1:16" ht="15.75" customHeight="1">
      <c r="A192" s="36" t="s">
        <v>260</v>
      </c>
      <c r="B192" s="171" t="s">
        <v>17</v>
      </c>
      <c r="C192" s="287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122"/>
    </row>
    <row r="193" spans="1:16" ht="15.75" customHeight="1">
      <c r="A193" s="247" t="s">
        <v>261</v>
      </c>
      <c r="B193" s="171" t="s">
        <v>19</v>
      </c>
      <c r="C193" s="287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122"/>
    </row>
    <row r="194" spans="1:16" ht="15.75" customHeight="1">
      <c r="A194" s="36" t="s">
        <v>262</v>
      </c>
      <c r="B194" s="171" t="s">
        <v>21</v>
      </c>
      <c r="C194" s="287">
        <f>4500/1000</f>
        <v>4.5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122"/>
    </row>
    <row r="195" spans="1:16" ht="15.75" customHeight="1">
      <c r="A195" s="36" t="s">
        <v>263</v>
      </c>
      <c r="B195" s="171" t="s">
        <v>23</v>
      </c>
      <c r="C195" s="287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122"/>
    </row>
    <row r="196" spans="1:16" ht="15.75" customHeight="1">
      <c r="A196" s="36" t="s">
        <v>264</v>
      </c>
      <c r="B196" s="171" t="s">
        <v>25</v>
      </c>
      <c r="C196" s="287">
        <f>24000/1000</f>
        <v>24</v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122"/>
    </row>
    <row r="197" spans="1:16" ht="15.75" customHeight="1">
      <c r="A197" s="36" t="s">
        <v>265</v>
      </c>
      <c r="B197" s="171" t="s">
        <v>266</v>
      </c>
      <c r="C197" s="287">
        <f>17400/1000</f>
        <v>17.399999999999999</v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122"/>
    </row>
    <row r="198" spans="1:16" ht="15.75" customHeight="1">
      <c r="A198" s="36" t="s">
        <v>267</v>
      </c>
      <c r="B198" s="171" t="s">
        <v>268</v>
      </c>
      <c r="C198" s="287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122"/>
    </row>
    <row r="199" spans="1:16" ht="15.75" customHeight="1">
      <c r="A199" s="36" t="s">
        <v>269</v>
      </c>
      <c r="B199" s="171" t="s">
        <v>270</v>
      </c>
      <c r="C199" s="287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122"/>
    </row>
    <row r="200" spans="1:16" ht="15.75" customHeight="1">
      <c r="A200" s="245"/>
      <c r="B200" s="216"/>
      <c r="C200" s="12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122"/>
    </row>
    <row r="201" spans="1:16" ht="15.75" customHeight="1">
      <c r="A201" s="501" t="s">
        <v>271</v>
      </c>
      <c r="B201" s="501"/>
      <c r="C201" s="50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122"/>
    </row>
    <row r="202" spans="1:16" ht="15.75" customHeight="1">
      <c r="A202" s="3" t="s">
        <v>36</v>
      </c>
      <c r="B202" s="3" t="s">
        <v>6</v>
      </c>
      <c r="C202" s="71" t="s">
        <v>255</v>
      </c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122"/>
    </row>
    <row r="203" spans="1:16" ht="15.75" customHeight="1">
      <c r="A203" s="130">
        <v>1</v>
      </c>
      <c r="B203" s="130">
        <v>2</v>
      </c>
      <c r="C203" s="130">
        <v>3</v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122"/>
    </row>
    <row r="204" spans="1:16" ht="15.75" customHeight="1">
      <c r="A204" s="36" t="s">
        <v>272</v>
      </c>
      <c r="B204" s="171" t="s">
        <v>9</v>
      </c>
      <c r="C204" s="286">
        <f>C205+C206+C207</f>
        <v>31.4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122"/>
    </row>
    <row r="205" spans="1:16" ht="15.75" customHeight="1">
      <c r="A205" s="36" t="s">
        <v>273</v>
      </c>
      <c r="B205" s="171" t="s">
        <v>11</v>
      </c>
      <c r="C205" s="287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122"/>
    </row>
    <row r="206" spans="1:16" ht="15.75" customHeight="1">
      <c r="A206" s="36" t="s">
        <v>274</v>
      </c>
      <c r="B206" s="171" t="s">
        <v>13</v>
      </c>
      <c r="C206" s="287">
        <f>C188</f>
        <v>31.4</v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122"/>
    </row>
    <row r="207" spans="1:16" ht="15.75" customHeight="1">
      <c r="A207" s="36" t="s">
        <v>275</v>
      </c>
      <c r="B207" s="171" t="s">
        <v>15</v>
      </c>
      <c r="C207" s="287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122"/>
    </row>
    <row r="208" spans="1:16" ht="15.75" customHeight="1">
      <c r="A208" s="36" t="s">
        <v>276</v>
      </c>
      <c r="B208" s="171" t="s">
        <v>17</v>
      </c>
      <c r="C208" s="287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133"/>
      <c r="F209" s="2"/>
      <c r="G209" s="133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147" t="s">
        <v>192</v>
      </c>
      <c r="F210" s="2"/>
      <c r="G210" s="147" t="s">
        <v>193</v>
      </c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384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31.5" customHeight="1">
      <c r="A212" s="219"/>
      <c r="B212" s="146"/>
      <c r="C212" s="147" t="s">
        <v>191</v>
      </c>
      <c r="D212" s="146"/>
      <c r="E212" s="220" t="s">
        <v>195</v>
      </c>
      <c r="F212" s="2"/>
      <c r="G212" s="2" t="s">
        <v>196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.75" customHeight="1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2"/>
      <c r="F231" s="2"/>
      <c r="G231" s="126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146"/>
      <c r="B240" s="146"/>
      <c r="C240" s="146"/>
      <c r="D240" s="146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146"/>
      <c r="B241" s="146"/>
      <c r="C241" s="146"/>
      <c r="D241" s="146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146"/>
      <c r="B242" s="146"/>
      <c r="C242" s="146"/>
      <c r="D242" s="146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146"/>
      <c r="B243" s="146"/>
      <c r="C243" s="146"/>
      <c r="D243" s="146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146"/>
      <c r="B244" s="146"/>
      <c r="C244" s="146"/>
      <c r="D244" s="146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146"/>
      <c r="B245" s="146"/>
      <c r="C245" s="146"/>
      <c r="D245" s="146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146"/>
      <c r="B246" s="146"/>
      <c r="C246" s="146"/>
      <c r="D246" s="146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146"/>
      <c r="B247" s="146"/>
      <c r="C247" s="146"/>
      <c r="D247" s="146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146"/>
      <c r="B248" s="146"/>
      <c r="C248" s="146"/>
      <c r="D248" s="146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146"/>
      <c r="B249" s="146"/>
      <c r="C249" s="146"/>
      <c r="D249" s="146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146"/>
      <c r="B250" s="146"/>
      <c r="C250" s="146"/>
      <c r="D250" s="146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146"/>
      <c r="B251" s="146"/>
      <c r="C251" s="146"/>
      <c r="D251" s="146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146"/>
      <c r="B252" s="146"/>
      <c r="C252" s="146"/>
      <c r="D252" s="146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132"/>
      <c r="B253" s="132"/>
      <c r="C253" s="132"/>
      <c r="D253" s="13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132"/>
      <c r="B254" s="132"/>
      <c r="C254" s="132"/>
      <c r="D254" s="132"/>
      <c r="E254" s="137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132"/>
      <c r="B255" s="132"/>
      <c r="C255" s="132"/>
      <c r="D255" s="13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132"/>
      <c r="B256" s="132"/>
      <c r="C256" s="132"/>
      <c r="D256" s="13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132"/>
      <c r="B257" s="132"/>
      <c r="C257" s="132"/>
      <c r="D257" s="13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132"/>
      <c r="B258" s="132"/>
      <c r="C258" s="132"/>
      <c r="D258" s="13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132"/>
      <c r="B259" s="132"/>
      <c r="C259" s="132"/>
      <c r="D259" s="13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132"/>
      <c r="B260" s="132"/>
      <c r="C260" s="132"/>
      <c r="D260" s="13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132"/>
      <c r="B261" s="132"/>
      <c r="C261" s="132"/>
      <c r="D261" s="13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132"/>
      <c r="B262" s="132"/>
      <c r="C262" s="132"/>
      <c r="D262" s="13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</sheetData>
  <mergeCells count="78">
    <mergeCell ref="A184:C184"/>
    <mergeCell ref="H140:H141"/>
    <mergeCell ref="A201:C201"/>
    <mergeCell ref="A183:C183"/>
    <mergeCell ref="A173:C173"/>
    <mergeCell ref="A158:C158"/>
    <mergeCell ref="A159:C159"/>
    <mergeCell ref="A185:C185"/>
    <mergeCell ref="D153:E153"/>
    <mergeCell ref="D154:E154"/>
    <mergeCell ref="D152:E152"/>
    <mergeCell ref="C140:C141"/>
    <mergeCell ref="D140:G140"/>
    <mergeCell ref="C112:L112"/>
    <mergeCell ref="D156:E156"/>
    <mergeCell ref="D155:E155"/>
    <mergeCell ref="A138:F138"/>
    <mergeCell ref="A137:F137"/>
    <mergeCell ref="A132:A133"/>
    <mergeCell ref="K132:P132"/>
    <mergeCell ref="D132:I132"/>
    <mergeCell ref="A112:A113"/>
    <mergeCell ref="B112:B113"/>
    <mergeCell ref="A129:M129"/>
    <mergeCell ref="A130:L130"/>
    <mergeCell ref="C132:C133"/>
    <mergeCell ref="J132:J133"/>
    <mergeCell ref="B132:B133"/>
    <mergeCell ref="J131:P131"/>
    <mergeCell ref="A139:H139"/>
    <mergeCell ref="B140:B141"/>
    <mergeCell ref="A149:C149"/>
    <mergeCell ref="A140:A141"/>
    <mergeCell ref="D149:E149"/>
    <mergeCell ref="A110:I110"/>
    <mergeCell ref="A78:E78"/>
    <mergeCell ref="A89:I89"/>
    <mergeCell ref="B79:D79"/>
    <mergeCell ref="A87:J87"/>
    <mergeCell ref="A88:J88"/>
    <mergeCell ref="A109:I109"/>
    <mergeCell ref="D90:G90"/>
    <mergeCell ref="H90:H91"/>
    <mergeCell ref="C90:C91"/>
    <mergeCell ref="I90:I91"/>
    <mergeCell ref="B90:B91"/>
    <mergeCell ref="A90:A91"/>
    <mergeCell ref="A72:D72"/>
    <mergeCell ref="A1:J1"/>
    <mergeCell ref="B3:D3"/>
    <mergeCell ref="E3:G3"/>
    <mergeCell ref="H3:J3"/>
    <mergeCell ref="A2:J2"/>
    <mergeCell ref="A71:D71"/>
    <mergeCell ref="A20:C20"/>
    <mergeCell ref="D32:I32"/>
    <mergeCell ref="H62:K62"/>
    <mergeCell ref="A61:N61"/>
    <mergeCell ref="C33:F33"/>
    <mergeCell ref="A6:C6"/>
    <mergeCell ref="H4:J4"/>
    <mergeCell ref="A7:C7"/>
    <mergeCell ref="A31:J31"/>
    <mergeCell ref="B4:D4"/>
    <mergeCell ref="E4:G4"/>
    <mergeCell ref="A30:J30"/>
    <mergeCell ref="B63:B64"/>
    <mergeCell ref="A63:A64"/>
    <mergeCell ref="C63:C64"/>
    <mergeCell ref="D63:K63"/>
    <mergeCell ref="D34:F34"/>
    <mergeCell ref="G34:G35"/>
    <mergeCell ref="C34:C35"/>
    <mergeCell ref="I34:I35"/>
    <mergeCell ref="H34:H35"/>
    <mergeCell ref="B33:B35"/>
    <mergeCell ref="A33:A35"/>
    <mergeCell ref="G33:H33"/>
  </mergeCells>
  <phoneticPr fontId="29" type="noConversion"/>
  <dataValidations count="12">
    <dataValidation type="whole" allowBlank="1" showInputMessage="1" showErrorMessage="1" error="Введено недопустимое значение." prompt="Допустимое значение 0 или 1" sqref="C179:C182 C207:C209 C200">
      <formula1>0</formula1>
      <formula2>1</formula2>
    </dataValidation>
    <dataValidation allowBlank="1" showInputMessage="1" showErrorMessage="1" error="Необходимо ввести целое значение." sqref="I57"/>
    <dataValidation type="whole" allowBlank="1" showInputMessage="1" showErrorMessage="1" error="Введено недопустимое значение." prompt="Допустимое значение 0 или 1." sqref="C152:C156">
      <formula1>0</formula1>
      <formula2>1</formula2>
    </dataValidation>
    <dataValidation type="whole" allowBlank="1" showInputMessage="1" showErrorMessage="1" error="Необходимо ввести целое значение." sqref="C168:C172 C204:C206">
      <formula1>-100000</formula1>
      <formula2>9999999999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C107 H107">
      <formula1>-1000000</formula1>
      <formula2>9999999999</formula2>
    </dataValidation>
  </dataValidations>
  <pageMargins left="0.7" right="0.7" top="0.75" bottom="0.75" header="0.3" footer="0.3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indexed="34"/>
  </sheetPr>
  <dimension ref="A1:AF296"/>
  <sheetViews>
    <sheetView topLeftCell="A47" zoomScale="59" workbookViewId="0">
      <selection activeCell="C93" sqref="C93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388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15.75" customHeight="1">
      <c r="A2" s="571" t="s">
        <v>206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48615797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3" customHeight="1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91.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161</v>
      </c>
      <c r="D37" s="37">
        <f>D38+D47+D48+D51+D53+D54</f>
        <v>131</v>
      </c>
      <c r="E37" s="37">
        <f>E38+E47+E48+E51+E52+E53+E54</f>
        <v>0</v>
      </c>
      <c r="F37" s="37">
        <f>F38+F47+F48+F51+F52+F53+F54</f>
        <v>2</v>
      </c>
      <c r="G37" s="37">
        <f>G38+G47+G48+G51+G52+G53+G54</f>
        <v>7</v>
      </c>
      <c r="H37" s="37">
        <f>H38+H47+H48+H51+H53+H54</f>
        <v>5</v>
      </c>
      <c r="I37" s="37">
        <f>I38+I47+I48+I51+I52+I53+I54</f>
        <v>138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161</v>
      </c>
      <c r="D47" s="257">
        <v>131</v>
      </c>
      <c r="E47" s="257">
        <v>0</v>
      </c>
      <c r="F47" s="257">
        <v>2</v>
      </c>
      <c r="G47" s="257">
        <v>7</v>
      </c>
      <c r="H47" s="257">
        <v>5</v>
      </c>
      <c r="I47" s="257">
        <v>138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5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161</v>
      </c>
      <c r="D66" s="254"/>
      <c r="E66" s="254">
        <v>2</v>
      </c>
      <c r="F66" s="254">
        <v>27</v>
      </c>
      <c r="G66" s="254">
        <v>32</v>
      </c>
      <c r="H66" s="254">
        <v>27</v>
      </c>
      <c r="I66" s="254">
        <v>35</v>
      </c>
      <c r="J66" s="254">
        <v>38</v>
      </c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76</v>
      </c>
      <c r="D67" s="254"/>
      <c r="E67" s="254">
        <v>1</v>
      </c>
      <c r="F67" s="254">
        <v>12</v>
      </c>
      <c r="G67" s="254">
        <v>11</v>
      </c>
      <c r="H67" s="254">
        <v>15</v>
      </c>
      <c r="I67" s="254">
        <v>15</v>
      </c>
      <c r="J67" s="254">
        <v>22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2</v>
      </c>
      <c r="D68" s="271"/>
      <c r="E68" s="271"/>
      <c r="F68" s="271"/>
      <c r="G68" s="271"/>
      <c r="H68" s="254"/>
      <c r="I68" s="254">
        <v>2</v>
      </c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161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161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9</v>
      </c>
      <c r="D93" s="270">
        <v>6</v>
      </c>
      <c r="E93" s="270">
        <v>6</v>
      </c>
      <c r="F93" s="270">
        <v>3</v>
      </c>
      <c r="G93" s="270">
        <v>3</v>
      </c>
      <c r="H93" s="270">
        <v>9</v>
      </c>
      <c r="I93" s="270">
        <f>I95+I96+I97+I98+I99+I100+I101+I102+I103+I104+I105</f>
        <v>0</v>
      </c>
      <c r="J93" s="198">
        <f t="shared" ref="J93:J103" si="1">D93+F93</f>
        <v>9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6</v>
      </c>
      <c r="D95" s="16">
        <v>3</v>
      </c>
      <c r="E95" s="16">
        <v>3</v>
      </c>
      <c r="F95" s="16">
        <v>3</v>
      </c>
      <c r="G95" s="16">
        <v>3</v>
      </c>
      <c r="H95" s="16">
        <v>6</v>
      </c>
      <c r="I95" s="16"/>
      <c r="J95" s="198">
        <f t="shared" si="1"/>
        <v>6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/>
      <c r="J96" s="198">
        <f t="shared" si="1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>
        <v>1</v>
      </c>
      <c r="I97" s="16"/>
      <c r="J97" s="198">
        <f t="shared" si="1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/>
      <c r="G98" s="16"/>
      <c r="H98" s="16">
        <v>1</v>
      </c>
      <c r="I98" s="16"/>
      <c r="J98" s="198">
        <f t="shared" si="1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1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8.75" customHeight="1">
      <c r="A107" s="13" t="s">
        <v>288</v>
      </c>
      <c r="B107" s="47">
        <v>14</v>
      </c>
      <c r="C107" s="16">
        <v>9</v>
      </c>
      <c r="D107" s="55">
        <v>6</v>
      </c>
      <c r="E107" s="55">
        <v>6</v>
      </c>
      <c r="F107" s="55">
        <v>3</v>
      </c>
      <c r="G107" s="55">
        <v>3</v>
      </c>
      <c r="H107" s="16">
        <v>9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2">C117+C118+C119+C120+C121+C122+C123+C124+C125+C126+C127</f>
        <v>0</v>
      </c>
      <c r="D115" s="270">
        <f t="shared" si="2"/>
        <v>0</v>
      </c>
      <c r="E115" s="270">
        <f t="shared" si="2"/>
        <v>0</v>
      </c>
      <c r="F115" s="270">
        <v>3</v>
      </c>
      <c r="G115" s="270">
        <v>1</v>
      </c>
      <c r="H115" s="270">
        <v>2</v>
      </c>
      <c r="I115" s="270">
        <v>1</v>
      </c>
      <c r="J115" s="270">
        <f t="shared" si="2"/>
        <v>1</v>
      </c>
      <c r="K115" s="270">
        <f t="shared" si="2"/>
        <v>1</v>
      </c>
      <c r="L115" s="270">
        <f t="shared" si="2"/>
        <v>0</v>
      </c>
      <c r="M115" s="151">
        <f>D115+E115+F115+G115+H115+I115+J115+K115+L115+C115</f>
        <v>9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3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/>
      <c r="F117" s="16">
        <v>3</v>
      </c>
      <c r="G117" s="16"/>
      <c r="H117" s="16">
        <v>1</v>
      </c>
      <c r="I117" s="276">
        <v>1</v>
      </c>
      <c r="J117" s="276"/>
      <c r="K117" s="276">
        <v>1</v>
      </c>
      <c r="L117" s="276"/>
      <c r="M117" s="151">
        <f t="shared" si="3"/>
        <v>6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>
        <v>1</v>
      </c>
      <c r="I118" s="276"/>
      <c r="J118" s="276"/>
      <c r="K118" s="276"/>
      <c r="L118" s="276"/>
      <c r="M118" s="151">
        <f t="shared" si="3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>
        <v>1</v>
      </c>
      <c r="K119" s="16"/>
      <c r="L119" s="16"/>
      <c r="M119" s="151">
        <f t="shared" si="3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>
        <v>1</v>
      </c>
      <c r="H120" s="16"/>
      <c r="I120" s="16"/>
      <c r="J120" s="16"/>
      <c r="K120" s="16"/>
      <c r="L120" s="16"/>
      <c r="M120" s="151">
        <f t="shared" si="3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3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3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3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3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3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3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3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9</v>
      </c>
      <c r="D135" s="16"/>
      <c r="E135" s="16"/>
      <c r="F135" s="16">
        <v>1</v>
      </c>
      <c r="G135" s="16">
        <v>1</v>
      </c>
      <c r="H135" s="16">
        <v>1</v>
      </c>
      <c r="I135" s="16">
        <v>6</v>
      </c>
      <c r="J135" s="253">
        <f>K135+L135+M135+N135+O135+P135</f>
        <v>9</v>
      </c>
      <c r="K135" s="54"/>
      <c r="L135" s="54">
        <v>1</v>
      </c>
      <c r="M135" s="54"/>
      <c r="N135" s="54">
        <v>2</v>
      </c>
      <c r="O135" s="54"/>
      <c r="P135" s="54">
        <v>6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f>D143+E143+F143+G143</f>
        <v>1358</v>
      </c>
      <c r="D143" s="281"/>
      <c r="E143" s="281">
        <v>1358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1358</v>
      </c>
      <c r="D144" s="281"/>
      <c r="E144" s="281">
        <v>1358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862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81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30" t="s">
        <v>162</v>
      </c>
      <c r="B147" s="14" t="s">
        <v>17</v>
      </c>
      <c r="C147" s="281">
        <v>736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3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1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31.4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 t="s">
        <v>318</v>
      </c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319</v>
      </c>
      <c r="D213" s="146"/>
      <c r="E213" s="316" t="s">
        <v>320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indexed="34"/>
  </sheetPr>
  <dimension ref="A1:GI296"/>
  <sheetViews>
    <sheetView topLeftCell="A49" zoomScale="59" workbookViewId="0">
      <selection activeCell="E107" sqref="E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91" s="2" customFormat="1" ht="15.75" customHeight="1">
      <c r="A1" s="563" t="s">
        <v>389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91" s="2" customFormat="1" ht="30" customHeight="1">
      <c r="A2" s="571" t="s">
        <v>208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91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</row>
    <row r="4" spans="1:191" s="2" customFormat="1" ht="15">
      <c r="A4" s="171" t="s">
        <v>2</v>
      </c>
      <c r="B4" s="540">
        <v>48615935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91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</row>
    <row r="6" spans="1:191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</row>
    <row r="7" spans="1:191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</row>
    <row r="8" spans="1:191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</row>
    <row r="9" spans="1:191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</row>
    <row r="10" spans="1:191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</row>
    <row r="11" spans="1:191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</row>
    <row r="12" spans="1:191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</row>
    <row r="13" spans="1:191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</row>
    <row r="14" spans="1:191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</row>
    <row r="15" spans="1:191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</row>
    <row r="16" spans="1:191" ht="63" customHeight="1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</row>
    <row r="17" spans="1:191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</row>
    <row r="18" spans="1:191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</row>
    <row r="19" spans="1:191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</row>
    <row r="20" spans="1:191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</row>
    <row r="21" spans="1:191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</row>
    <row r="22" spans="1:191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</row>
    <row r="23" spans="1:191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  <c r="GE23" s="221"/>
      <c r="GF23" s="221"/>
      <c r="GG23" s="221"/>
      <c r="GH23" s="221"/>
      <c r="GI23" s="221"/>
    </row>
    <row r="24" spans="1:191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</row>
    <row r="25" spans="1:191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</row>
    <row r="26" spans="1:191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</row>
    <row r="27" spans="1:191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</row>
    <row r="28" spans="1:191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</row>
    <row r="29" spans="1:191" ht="75.7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</row>
    <row r="30" spans="1:191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</row>
    <row r="31" spans="1:191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</row>
    <row r="32" spans="1:191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</row>
    <row r="33" spans="1:191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</row>
    <row r="34" spans="1:191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</row>
    <row r="35" spans="1:191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</row>
    <row r="36" spans="1:191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1"/>
      <c r="BN36" s="221"/>
      <c r="BO36" s="221"/>
      <c r="BP36" s="221"/>
      <c r="BQ36" s="221"/>
      <c r="BR36" s="221"/>
      <c r="BS36" s="221"/>
      <c r="BT36" s="221"/>
      <c r="BU36" s="221"/>
      <c r="BV36" s="221"/>
      <c r="BW36" s="221"/>
      <c r="BX36" s="221"/>
      <c r="BY36" s="221"/>
      <c r="BZ36" s="221"/>
      <c r="CA36" s="221"/>
      <c r="CB36" s="221"/>
      <c r="CC36" s="221"/>
      <c r="CD36" s="221"/>
      <c r="CE36" s="221"/>
      <c r="CF36" s="221"/>
      <c r="CG36" s="221"/>
      <c r="CH36" s="221"/>
      <c r="CI36" s="221"/>
      <c r="CJ36" s="221"/>
      <c r="CK36" s="221"/>
      <c r="CL36" s="221"/>
      <c r="CM36" s="221"/>
      <c r="CN36" s="221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CY36" s="221"/>
      <c r="CZ36" s="221"/>
      <c r="DA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  <c r="GE36" s="221"/>
      <c r="GF36" s="221"/>
      <c r="GG36" s="221"/>
      <c r="GH36" s="221"/>
      <c r="GI36" s="221"/>
    </row>
    <row r="37" spans="1:191" ht="15.75">
      <c r="A37" s="36" t="s">
        <v>46</v>
      </c>
      <c r="B37" s="11" t="s">
        <v>9</v>
      </c>
      <c r="C37" s="37">
        <f>C38+C47+C48+C51+C52+C53+C54</f>
        <v>53</v>
      </c>
      <c r="D37" s="37">
        <f t="shared" ref="D37:I37" si="0">D38+D47+D48+D51+D53+D54+D55</f>
        <v>40</v>
      </c>
      <c r="E37" s="37">
        <f t="shared" si="0"/>
        <v>0</v>
      </c>
      <c r="F37" s="37">
        <f t="shared" si="0"/>
        <v>0</v>
      </c>
      <c r="G37" s="37">
        <f t="shared" si="0"/>
        <v>3</v>
      </c>
      <c r="H37" s="37">
        <f t="shared" si="0"/>
        <v>2</v>
      </c>
      <c r="I37" s="37">
        <f t="shared" si="0"/>
        <v>127</v>
      </c>
      <c r="J37" s="180"/>
      <c r="K37" s="96"/>
      <c r="L37" s="96"/>
      <c r="M37" s="181"/>
      <c r="N37" s="181"/>
      <c r="O37" s="304"/>
      <c r="P37" s="304"/>
      <c r="Q37" s="25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</row>
    <row r="38" spans="1:191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</row>
    <row r="39" spans="1:191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</row>
    <row r="40" spans="1:191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</row>
    <row r="41" spans="1:191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</row>
    <row r="42" spans="1:191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</row>
    <row r="43" spans="1:191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</row>
    <row r="44" spans="1:191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</row>
    <row r="45" spans="1:191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</row>
    <row r="46" spans="1:191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</row>
    <row r="47" spans="1:191" ht="15.75">
      <c r="A47" s="48" t="s">
        <v>56</v>
      </c>
      <c r="B47" s="259">
        <v>11</v>
      </c>
      <c r="C47" s="257">
        <v>53</v>
      </c>
      <c r="D47" s="257">
        <v>40</v>
      </c>
      <c r="E47" s="257">
        <v>0</v>
      </c>
      <c r="F47" s="257">
        <v>0</v>
      </c>
      <c r="G47" s="257">
        <v>3</v>
      </c>
      <c r="H47" s="257">
        <v>2</v>
      </c>
      <c r="I47" s="257">
        <v>127</v>
      </c>
      <c r="J47" s="185"/>
      <c r="K47" s="2"/>
      <c r="L47" s="2"/>
      <c r="M47" s="2"/>
      <c r="N47" s="2"/>
      <c r="O47" s="2"/>
      <c r="P47" s="45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</row>
    <row r="48" spans="1:191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</row>
    <row r="49" spans="1:191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</row>
    <row r="50" spans="1:191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</row>
    <row r="51" spans="1:191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</row>
    <row r="52" spans="1:191" ht="15.75">
      <c r="A52" s="48" t="s">
        <v>61</v>
      </c>
      <c r="B52" s="259">
        <v>16</v>
      </c>
      <c r="C52" s="257"/>
      <c r="D52" s="263" t="s">
        <v>62</v>
      </c>
      <c r="E52" s="264"/>
      <c r="F52" s="264"/>
      <c r="G52" s="257"/>
      <c r="H52" s="263" t="s">
        <v>62</v>
      </c>
      <c r="I52" s="264"/>
      <c r="J52" s="185"/>
      <c r="K52" s="2"/>
      <c r="L52" s="2"/>
      <c r="M52" s="2"/>
      <c r="N52" s="2"/>
      <c r="O52" s="2"/>
      <c r="P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</row>
    <row r="53" spans="1:191" ht="15.75">
      <c r="A53" s="48" t="s">
        <v>63</v>
      </c>
      <c r="B53" s="259">
        <v>17</v>
      </c>
      <c r="C53" s="257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</row>
    <row r="54" spans="1:191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</row>
    <row r="55" spans="1:191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</row>
    <row r="56" spans="1:191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</row>
    <row r="57" spans="1:191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</row>
    <row r="58" spans="1:191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</row>
    <row r="59" spans="1:191" ht="15.75">
      <c r="A59" s="57" t="s">
        <v>69</v>
      </c>
      <c r="B59" s="259">
        <v>23</v>
      </c>
      <c r="C59" s="257">
        <v>40</v>
      </c>
      <c r="D59" s="263" t="s">
        <v>62</v>
      </c>
      <c r="E59" s="263" t="s">
        <v>62</v>
      </c>
      <c r="F59" s="263" t="s">
        <v>62</v>
      </c>
      <c r="G59" s="257">
        <v>2</v>
      </c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</row>
    <row r="60" spans="1:191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</row>
    <row r="61" spans="1:191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</row>
    <row r="62" spans="1:191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</row>
    <row r="63" spans="1:191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</row>
    <row r="64" spans="1:191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</row>
    <row r="65" spans="1:191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1"/>
      <c r="BN65" s="221"/>
      <c r="BO65" s="221"/>
      <c r="BP65" s="221"/>
      <c r="BQ65" s="221"/>
      <c r="BR65" s="221"/>
      <c r="BS65" s="221"/>
      <c r="BT65" s="221"/>
      <c r="BU65" s="221"/>
      <c r="BV65" s="221"/>
      <c r="BW65" s="221"/>
      <c r="BX65" s="221"/>
      <c r="BY65" s="221"/>
      <c r="BZ65" s="221"/>
      <c r="CA65" s="221"/>
      <c r="CB65" s="221"/>
      <c r="CC65" s="221"/>
      <c r="CD65" s="221"/>
      <c r="CE65" s="221"/>
      <c r="CF65" s="221"/>
      <c r="CG65" s="221"/>
      <c r="CH65" s="221"/>
      <c r="CI65" s="221"/>
      <c r="CJ65" s="221"/>
      <c r="CK65" s="221"/>
      <c r="CL65" s="221"/>
      <c r="CM65" s="221"/>
      <c r="CN65" s="221"/>
      <c r="CO65" s="221"/>
      <c r="CP65" s="221"/>
      <c r="CQ65" s="221"/>
      <c r="CR65" s="221"/>
      <c r="CS65" s="221"/>
      <c r="CT65" s="221"/>
      <c r="CU65" s="221"/>
      <c r="CV65" s="221"/>
      <c r="CW65" s="221"/>
      <c r="CX65" s="221"/>
      <c r="CY65" s="221"/>
      <c r="CZ65" s="221"/>
      <c r="DA65" s="221"/>
      <c r="DB65" s="221"/>
      <c r="DC65" s="221"/>
      <c r="DD65" s="221"/>
      <c r="DE65" s="221"/>
      <c r="DF65" s="221"/>
      <c r="DG65" s="221"/>
      <c r="DH65" s="221"/>
      <c r="DI65" s="221"/>
      <c r="DJ65" s="221"/>
      <c r="DK65" s="221"/>
      <c r="DL65" s="221"/>
      <c r="DM65" s="221"/>
      <c r="DN65" s="221"/>
      <c r="DO65" s="221"/>
      <c r="DP65" s="221"/>
      <c r="DQ65" s="221"/>
      <c r="DR65" s="221"/>
      <c r="DS65" s="221"/>
      <c r="DT65" s="221"/>
      <c r="DU65" s="221"/>
      <c r="DV65" s="221"/>
      <c r="DW65" s="221"/>
      <c r="DX65" s="221"/>
      <c r="DY65" s="221"/>
      <c r="DZ65" s="221"/>
      <c r="EA65" s="221"/>
      <c r="EB65" s="221"/>
      <c r="EC65" s="221"/>
      <c r="ED65" s="221"/>
      <c r="EE65" s="221"/>
      <c r="EF65" s="221"/>
      <c r="EG65" s="221"/>
      <c r="EH65" s="221"/>
      <c r="EI65" s="221"/>
      <c r="EJ65" s="221"/>
      <c r="EK65" s="221"/>
      <c r="EL65" s="221"/>
      <c r="EM65" s="221"/>
      <c r="EN65" s="221"/>
      <c r="EO65" s="221"/>
      <c r="EP65" s="221"/>
      <c r="EQ65" s="221"/>
      <c r="ER65" s="221"/>
      <c r="ES65" s="221"/>
      <c r="ET65" s="221"/>
      <c r="EU65" s="221"/>
      <c r="EV65" s="221"/>
      <c r="EW65" s="221"/>
      <c r="EX65" s="221"/>
      <c r="EY65" s="221"/>
      <c r="EZ65" s="221"/>
      <c r="FA65" s="221"/>
      <c r="FB65" s="221"/>
      <c r="FC65" s="221"/>
      <c r="FD65" s="221"/>
      <c r="FE65" s="221"/>
      <c r="FF65" s="221"/>
      <c r="FG65" s="221"/>
      <c r="FH65" s="221"/>
      <c r="FI65" s="221"/>
      <c r="FJ65" s="221"/>
      <c r="FK65" s="221"/>
      <c r="FL65" s="221"/>
      <c r="FM65" s="221"/>
      <c r="FN65" s="221"/>
      <c r="FO65" s="221"/>
      <c r="FP65" s="221"/>
      <c r="FQ65" s="221"/>
      <c r="FR65" s="221"/>
      <c r="FS65" s="221"/>
      <c r="FT65" s="221"/>
      <c r="FU65" s="221"/>
      <c r="FV65" s="221"/>
      <c r="FW65" s="221"/>
      <c r="FX65" s="221"/>
      <c r="FY65" s="221"/>
      <c r="FZ65" s="221"/>
      <c r="GA65" s="221"/>
      <c r="GB65" s="221"/>
      <c r="GC65" s="221"/>
      <c r="GD65" s="221"/>
      <c r="GE65" s="221"/>
      <c r="GF65" s="221"/>
      <c r="GG65" s="221"/>
      <c r="GH65" s="221"/>
      <c r="GI65" s="221"/>
    </row>
    <row r="66" spans="1:191" ht="15.75">
      <c r="A66" s="30" t="s">
        <v>82</v>
      </c>
      <c r="B66" s="11" t="s">
        <v>9</v>
      </c>
      <c r="C66" s="270">
        <f>D66+E66+F66+G66+H66+I66+J66+K66</f>
        <v>53</v>
      </c>
      <c r="D66" s="254">
        <v>0</v>
      </c>
      <c r="E66" s="254">
        <v>0</v>
      </c>
      <c r="F66" s="254">
        <v>12</v>
      </c>
      <c r="G66" s="254">
        <v>11</v>
      </c>
      <c r="H66" s="254">
        <v>11</v>
      </c>
      <c r="I66" s="254">
        <v>14</v>
      </c>
      <c r="J66" s="254">
        <v>5</v>
      </c>
      <c r="K66" s="254">
        <v>0</v>
      </c>
      <c r="L66" s="189"/>
      <c r="M66" s="189"/>
      <c r="N66" s="189"/>
      <c r="O66" s="167"/>
      <c r="P66" s="96"/>
      <c r="Q66" s="25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</row>
    <row r="67" spans="1:191" ht="15.75">
      <c r="A67" s="70" t="s">
        <v>83</v>
      </c>
      <c r="B67" s="11" t="s">
        <v>11</v>
      </c>
      <c r="C67" s="270">
        <f>D67+E67+F67+G67+H67+I67+J67+K67</f>
        <v>29</v>
      </c>
      <c r="D67" s="254"/>
      <c r="E67" s="254"/>
      <c r="F67" s="254">
        <v>5</v>
      </c>
      <c r="G67" s="254">
        <v>6</v>
      </c>
      <c r="H67" s="254">
        <v>7</v>
      </c>
      <c r="I67" s="254">
        <v>7</v>
      </c>
      <c r="J67" s="254">
        <v>4</v>
      </c>
      <c r="K67" s="254">
        <v>0</v>
      </c>
      <c r="L67" s="189"/>
      <c r="M67" s="189"/>
      <c r="N67" s="189"/>
      <c r="O67" s="96"/>
      <c r="P67" s="96"/>
      <c r="Q67" s="25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</row>
    <row r="68" spans="1:191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</row>
    <row r="69" spans="1:191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</row>
    <row r="70" spans="1:191" ht="13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</row>
    <row r="71" spans="1:191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</row>
    <row r="72" spans="1:191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</row>
    <row r="73" spans="1:191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</row>
    <row r="74" spans="1:191" s="29" customFormat="1" ht="1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  <c r="AG74" s="221"/>
      <c r="AH74" s="221"/>
      <c r="AI74" s="221"/>
      <c r="AJ74" s="221"/>
      <c r="AK74" s="221"/>
      <c r="AL74" s="221"/>
      <c r="AM74" s="221"/>
      <c r="AN74" s="221"/>
      <c r="AO74" s="221"/>
      <c r="AP74" s="221"/>
      <c r="AQ74" s="221"/>
      <c r="AR74" s="221"/>
      <c r="AS74" s="221"/>
      <c r="AT74" s="221"/>
      <c r="AU74" s="221"/>
      <c r="AV74" s="221"/>
      <c r="AW74" s="221"/>
      <c r="AX74" s="221"/>
      <c r="AY74" s="221"/>
      <c r="AZ74" s="221"/>
      <c r="BA74" s="221"/>
      <c r="BB74" s="221"/>
      <c r="BC74" s="221"/>
      <c r="BD74" s="221"/>
      <c r="BE74" s="221"/>
      <c r="BF74" s="221"/>
      <c r="BG74" s="221"/>
      <c r="BH74" s="221"/>
      <c r="BI74" s="221"/>
      <c r="BJ74" s="221"/>
      <c r="BK74" s="221"/>
      <c r="BL74" s="221"/>
      <c r="BM74" s="221"/>
      <c r="BN74" s="221"/>
      <c r="BO74" s="221"/>
      <c r="BP74" s="221"/>
      <c r="BQ74" s="221"/>
      <c r="BR74" s="221"/>
      <c r="BS74" s="221"/>
      <c r="BT74" s="221"/>
      <c r="BU74" s="221"/>
      <c r="BV74" s="221"/>
      <c r="BW74" s="221"/>
      <c r="BX74" s="221"/>
      <c r="BY74" s="221"/>
      <c r="BZ74" s="221"/>
      <c r="CA74" s="221"/>
      <c r="CB74" s="221"/>
      <c r="CC74" s="221"/>
      <c r="CD74" s="221"/>
      <c r="CE74" s="221"/>
      <c r="CF74" s="221"/>
      <c r="CG74" s="221"/>
      <c r="CH74" s="221"/>
      <c r="CI74" s="221"/>
      <c r="CJ74" s="221"/>
      <c r="CK74" s="221"/>
      <c r="CL74" s="221"/>
      <c r="CM74" s="221"/>
      <c r="CN74" s="221"/>
      <c r="CO74" s="221"/>
      <c r="CP74" s="221"/>
      <c r="CQ74" s="221"/>
      <c r="CR74" s="221"/>
      <c r="CS74" s="221"/>
      <c r="CT74" s="221"/>
      <c r="CU74" s="221"/>
      <c r="CV74" s="221"/>
      <c r="CW74" s="221"/>
      <c r="CX74" s="221"/>
      <c r="CY74" s="221"/>
      <c r="CZ74" s="221"/>
      <c r="DA74" s="221"/>
      <c r="DB74" s="221"/>
      <c r="DC74" s="221"/>
      <c r="DD74" s="221"/>
      <c r="DE74" s="221"/>
      <c r="DF74" s="221"/>
      <c r="DG74" s="221"/>
      <c r="DH74" s="221"/>
      <c r="DI74" s="221"/>
      <c r="DJ74" s="221"/>
      <c r="DK74" s="221"/>
      <c r="DL74" s="221"/>
      <c r="DM74" s="221"/>
      <c r="DN74" s="221"/>
      <c r="DO74" s="221"/>
      <c r="DP74" s="221"/>
      <c r="DQ74" s="221"/>
      <c r="DR74" s="221"/>
      <c r="DS74" s="221"/>
      <c r="DT74" s="221"/>
      <c r="DU74" s="221"/>
      <c r="DV74" s="221"/>
      <c r="DW74" s="221"/>
      <c r="DX74" s="221"/>
      <c r="DY74" s="221"/>
      <c r="DZ74" s="221"/>
      <c r="EA74" s="221"/>
      <c r="EB74" s="221"/>
      <c r="EC74" s="221"/>
      <c r="ED74" s="221"/>
      <c r="EE74" s="221"/>
      <c r="EF74" s="221"/>
      <c r="EG74" s="221"/>
      <c r="EH74" s="221"/>
      <c r="EI74" s="221"/>
      <c r="EJ74" s="221"/>
      <c r="EK74" s="221"/>
      <c r="EL74" s="221"/>
      <c r="EM74" s="221"/>
      <c r="EN74" s="221"/>
      <c r="EO74" s="221"/>
      <c r="EP74" s="221"/>
      <c r="EQ74" s="221"/>
      <c r="ER74" s="221"/>
      <c r="ES74" s="221"/>
      <c r="ET74" s="221"/>
      <c r="EU74" s="221"/>
      <c r="EV74" s="221"/>
      <c r="EW74" s="221"/>
      <c r="EX74" s="221"/>
      <c r="EY74" s="221"/>
      <c r="EZ74" s="221"/>
      <c r="FA74" s="221"/>
      <c r="FB74" s="221"/>
      <c r="FC74" s="221"/>
      <c r="FD74" s="221"/>
      <c r="FE74" s="221"/>
      <c r="FF74" s="221"/>
      <c r="FG74" s="221"/>
      <c r="FH74" s="221"/>
      <c r="FI74" s="221"/>
      <c r="FJ74" s="221"/>
      <c r="FK74" s="221"/>
      <c r="FL74" s="221"/>
      <c r="FM74" s="221"/>
      <c r="FN74" s="221"/>
      <c r="FO74" s="221"/>
      <c r="FP74" s="221"/>
      <c r="FQ74" s="221"/>
      <c r="FR74" s="221"/>
      <c r="FS74" s="221"/>
      <c r="FT74" s="221"/>
      <c r="FU74" s="221"/>
      <c r="FV74" s="221"/>
      <c r="FW74" s="221"/>
      <c r="FX74" s="221"/>
      <c r="FY74" s="221"/>
      <c r="FZ74" s="221"/>
      <c r="GA74" s="221"/>
      <c r="GB74" s="221"/>
      <c r="GC74" s="221"/>
      <c r="GD74" s="221"/>
      <c r="GE74" s="221"/>
      <c r="GF74" s="221"/>
      <c r="GG74" s="221"/>
      <c r="GH74" s="221"/>
      <c r="GI74" s="221"/>
    </row>
    <row r="75" spans="1:191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</row>
    <row r="76" spans="1:191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</row>
    <row r="77" spans="1:191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</row>
    <row r="78" spans="1:191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</row>
    <row r="79" spans="1:191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</row>
    <row r="80" spans="1:191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</row>
    <row r="81" spans="1:191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1"/>
      <c r="BN81" s="221"/>
      <c r="BO81" s="221"/>
      <c r="BP81" s="221"/>
      <c r="BQ81" s="221"/>
      <c r="BR81" s="221"/>
      <c r="BS81" s="221"/>
      <c r="BT81" s="221"/>
      <c r="BU81" s="221"/>
      <c r="BV81" s="221"/>
      <c r="BW81" s="221"/>
      <c r="BX81" s="221"/>
      <c r="BY81" s="221"/>
      <c r="BZ81" s="221"/>
      <c r="CA81" s="221"/>
      <c r="CB81" s="221"/>
      <c r="CC81" s="221"/>
      <c r="CD81" s="221"/>
      <c r="CE81" s="221"/>
      <c r="CF81" s="221"/>
      <c r="CG81" s="221"/>
      <c r="CH81" s="221"/>
      <c r="CI81" s="221"/>
      <c r="CJ81" s="221"/>
      <c r="CK81" s="221"/>
      <c r="CL81" s="221"/>
      <c r="CM81" s="221"/>
      <c r="CN81" s="221"/>
      <c r="CO81" s="221"/>
      <c r="CP81" s="221"/>
      <c r="CQ81" s="221"/>
      <c r="CR81" s="221"/>
      <c r="CS81" s="221"/>
      <c r="CT81" s="221"/>
      <c r="CU81" s="221"/>
      <c r="CV81" s="221"/>
      <c r="CW81" s="221"/>
      <c r="CX81" s="221"/>
      <c r="CY81" s="221"/>
      <c r="CZ81" s="221"/>
      <c r="DA81" s="221"/>
      <c r="DB81" s="221"/>
      <c r="DC81" s="221"/>
      <c r="DD81" s="221"/>
      <c r="DE81" s="221"/>
      <c r="DF81" s="221"/>
      <c r="DG81" s="221"/>
      <c r="DH81" s="221"/>
      <c r="DI81" s="221"/>
      <c r="DJ81" s="221"/>
      <c r="DK81" s="221"/>
      <c r="DL81" s="221"/>
      <c r="DM81" s="221"/>
      <c r="DN81" s="221"/>
      <c r="DO81" s="221"/>
      <c r="DP81" s="221"/>
      <c r="DQ81" s="221"/>
      <c r="DR81" s="221"/>
      <c r="DS81" s="221"/>
      <c r="DT81" s="221"/>
      <c r="DU81" s="221"/>
      <c r="DV81" s="221"/>
      <c r="DW81" s="221"/>
      <c r="DX81" s="221"/>
      <c r="DY81" s="221"/>
      <c r="DZ81" s="221"/>
      <c r="EA81" s="221"/>
      <c r="EB81" s="221"/>
      <c r="EC81" s="221"/>
      <c r="ED81" s="221"/>
      <c r="EE81" s="221"/>
      <c r="EF81" s="221"/>
      <c r="EG81" s="221"/>
      <c r="EH81" s="221"/>
      <c r="EI81" s="221"/>
      <c r="EJ81" s="221"/>
      <c r="EK81" s="221"/>
      <c r="EL81" s="221"/>
      <c r="EM81" s="221"/>
      <c r="EN81" s="221"/>
      <c r="EO81" s="221"/>
      <c r="EP81" s="221"/>
      <c r="EQ81" s="221"/>
      <c r="ER81" s="221"/>
      <c r="ES81" s="221"/>
      <c r="ET81" s="221"/>
      <c r="EU81" s="221"/>
      <c r="EV81" s="221"/>
      <c r="EW81" s="221"/>
      <c r="EX81" s="221"/>
      <c r="EY81" s="221"/>
      <c r="EZ81" s="221"/>
      <c r="FA81" s="221"/>
      <c r="FB81" s="221"/>
      <c r="FC81" s="221"/>
      <c r="FD81" s="221"/>
      <c r="FE81" s="221"/>
      <c r="FF81" s="221"/>
      <c r="FG81" s="221"/>
      <c r="FH81" s="221"/>
      <c r="FI81" s="221"/>
      <c r="FJ81" s="221"/>
      <c r="FK81" s="221"/>
      <c r="FL81" s="221"/>
      <c r="FM81" s="221"/>
      <c r="FN81" s="221"/>
      <c r="FO81" s="221"/>
      <c r="FP81" s="221"/>
      <c r="FQ81" s="221"/>
      <c r="FR81" s="221"/>
      <c r="FS81" s="221"/>
      <c r="FT81" s="221"/>
      <c r="FU81" s="221"/>
      <c r="FV81" s="221"/>
      <c r="FW81" s="221"/>
      <c r="FX81" s="221"/>
      <c r="FY81" s="221"/>
      <c r="FZ81" s="221"/>
      <c r="GA81" s="221"/>
      <c r="GB81" s="221"/>
      <c r="GC81" s="221"/>
      <c r="GD81" s="221"/>
      <c r="GE81" s="221"/>
      <c r="GF81" s="221"/>
      <c r="GG81" s="221"/>
      <c r="GH81" s="221"/>
      <c r="GI81" s="221"/>
    </row>
    <row r="82" spans="1:191" ht="15.75">
      <c r="A82" s="30" t="s">
        <v>82</v>
      </c>
      <c r="B82" s="11" t="s">
        <v>9</v>
      </c>
      <c r="C82" s="55" t="s">
        <v>62</v>
      </c>
      <c r="D82" s="270">
        <v>53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</row>
    <row r="83" spans="1:191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</row>
    <row r="84" spans="1:191" ht="15.75">
      <c r="A84" s="82" t="s">
        <v>96</v>
      </c>
      <c r="B84" s="11" t="s">
        <v>11</v>
      </c>
      <c r="C84" s="83">
        <v>155</v>
      </c>
      <c r="D84" s="270">
        <v>53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</row>
    <row r="85" spans="1:191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</row>
    <row r="86" spans="1:191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</row>
    <row r="87" spans="1:191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</row>
    <row r="88" spans="1:191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</row>
    <row r="89" spans="1:191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</row>
    <row r="90" spans="1:191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</row>
    <row r="91" spans="1:191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</row>
    <row r="92" spans="1:191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1"/>
      <c r="BN92" s="221"/>
      <c r="BO92" s="221"/>
      <c r="BP92" s="221"/>
      <c r="BQ92" s="221"/>
      <c r="BR92" s="221"/>
      <c r="BS92" s="221"/>
      <c r="BT92" s="221"/>
      <c r="BU92" s="221"/>
      <c r="BV92" s="221"/>
      <c r="BW92" s="221"/>
      <c r="BX92" s="221"/>
      <c r="BY92" s="221"/>
      <c r="BZ92" s="221"/>
      <c r="CA92" s="221"/>
      <c r="CB92" s="221"/>
      <c r="CC92" s="221"/>
      <c r="CD92" s="221"/>
      <c r="CE92" s="221"/>
      <c r="CF92" s="221"/>
      <c r="CG92" s="221"/>
      <c r="CH92" s="221"/>
      <c r="CI92" s="221"/>
      <c r="CJ92" s="221"/>
      <c r="CK92" s="221"/>
      <c r="CL92" s="221"/>
      <c r="CM92" s="221"/>
      <c r="CN92" s="221"/>
      <c r="CO92" s="221"/>
      <c r="CP92" s="221"/>
      <c r="CQ92" s="221"/>
      <c r="CR92" s="221"/>
      <c r="CS92" s="221"/>
      <c r="CT92" s="221"/>
      <c r="CU92" s="221"/>
      <c r="CV92" s="221"/>
      <c r="CW92" s="221"/>
      <c r="CX92" s="221"/>
      <c r="CY92" s="221"/>
      <c r="CZ92" s="221"/>
      <c r="DA92" s="221"/>
      <c r="DB92" s="221"/>
      <c r="DC92" s="221"/>
      <c r="DD92" s="221"/>
      <c r="DE92" s="221"/>
      <c r="DF92" s="221"/>
      <c r="DG92" s="221"/>
      <c r="DH92" s="221"/>
      <c r="DI92" s="221"/>
      <c r="DJ92" s="221"/>
      <c r="DK92" s="221"/>
      <c r="DL92" s="221"/>
      <c r="DM92" s="221"/>
      <c r="DN92" s="221"/>
      <c r="DO92" s="221"/>
      <c r="DP92" s="221"/>
      <c r="DQ92" s="221"/>
      <c r="DR92" s="221"/>
      <c r="DS92" s="221"/>
      <c r="DT92" s="221"/>
      <c r="DU92" s="221"/>
      <c r="DV92" s="221"/>
      <c r="DW92" s="221"/>
      <c r="DX92" s="221"/>
      <c r="DY92" s="221"/>
      <c r="DZ92" s="221"/>
      <c r="EA92" s="221"/>
      <c r="EB92" s="221"/>
      <c r="EC92" s="221"/>
      <c r="ED92" s="221"/>
      <c r="EE92" s="221"/>
      <c r="EF92" s="221"/>
      <c r="EG92" s="221"/>
      <c r="EH92" s="221"/>
      <c r="EI92" s="221"/>
      <c r="EJ92" s="221"/>
      <c r="EK92" s="221"/>
      <c r="EL92" s="221"/>
      <c r="EM92" s="221"/>
      <c r="EN92" s="221"/>
      <c r="EO92" s="221"/>
      <c r="EP92" s="221"/>
      <c r="EQ92" s="221"/>
      <c r="ER92" s="221"/>
      <c r="ES92" s="221"/>
      <c r="ET92" s="221"/>
      <c r="EU92" s="221"/>
      <c r="EV92" s="221"/>
      <c r="EW92" s="221"/>
      <c r="EX92" s="221"/>
      <c r="EY92" s="221"/>
      <c r="EZ92" s="221"/>
      <c r="FA92" s="221"/>
      <c r="FB92" s="221"/>
      <c r="FC92" s="221"/>
      <c r="FD92" s="221"/>
      <c r="FE92" s="221"/>
      <c r="FF92" s="221"/>
      <c r="FG92" s="221"/>
      <c r="FH92" s="221"/>
      <c r="FI92" s="221"/>
      <c r="FJ92" s="221"/>
      <c r="FK92" s="221"/>
      <c r="FL92" s="221"/>
      <c r="FM92" s="221"/>
      <c r="FN92" s="221"/>
      <c r="FO92" s="221"/>
      <c r="FP92" s="221"/>
      <c r="FQ92" s="221"/>
      <c r="FR92" s="221"/>
      <c r="FS92" s="221"/>
      <c r="FT92" s="221"/>
      <c r="FU92" s="221"/>
      <c r="FV92" s="221"/>
      <c r="FW92" s="221"/>
      <c r="FX92" s="221"/>
      <c r="FY92" s="221"/>
      <c r="FZ92" s="221"/>
      <c r="GA92" s="221"/>
      <c r="GB92" s="221"/>
      <c r="GC92" s="221"/>
      <c r="GD92" s="221"/>
      <c r="GE92" s="221"/>
      <c r="GF92" s="221"/>
      <c r="GG92" s="221"/>
      <c r="GH92" s="221"/>
      <c r="GI92" s="221"/>
    </row>
    <row r="93" spans="1:191" ht="31.5">
      <c r="A93" s="30" t="s">
        <v>108</v>
      </c>
      <c r="B93" s="11" t="s">
        <v>9</v>
      </c>
      <c r="C93" s="270">
        <v>3</v>
      </c>
      <c r="D93" s="270">
        <v>2</v>
      </c>
      <c r="E93" s="270">
        <v>2</v>
      </c>
      <c r="F93" s="270">
        <v>1</v>
      </c>
      <c r="G93" s="270">
        <v>1</v>
      </c>
      <c r="H93" s="270">
        <v>3</v>
      </c>
      <c r="I93" s="270">
        <v>1</v>
      </c>
      <c r="J93" s="198">
        <f t="shared" ref="J93:J103" si="2">D93+F93</f>
        <v>3</v>
      </c>
      <c r="K93" s="96"/>
      <c r="L93" s="96"/>
      <c r="M93" s="96"/>
      <c r="N93" s="96"/>
      <c r="O93" s="96"/>
      <c r="P93" s="96"/>
      <c r="Q93" s="25"/>
      <c r="R93" s="25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</row>
    <row r="94" spans="1:191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</row>
    <row r="95" spans="1:191" ht="15.75">
      <c r="A95" s="91" t="s">
        <v>110</v>
      </c>
      <c r="B95" s="11" t="s">
        <v>11</v>
      </c>
      <c r="C95" s="16">
        <v>3</v>
      </c>
      <c r="D95" s="16">
        <v>2</v>
      </c>
      <c r="E95" s="16">
        <v>2</v>
      </c>
      <c r="F95" s="16">
        <v>1</v>
      </c>
      <c r="G95" s="16">
        <v>1</v>
      </c>
      <c r="H95" s="16">
        <v>3</v>
      </c>
      <c r="I95" s="16">
        <v>1</v>
      </c>
      <c r="J95" s="198">
        <f>D95+F95</f>
        <v>3</v>
      </c>
      <c r="K95" s="2"/>
      <c r="L95" s="2"/>
      <c r="M95" s="2"/>
      <c r="N95" s="2"/>
      <c r="O95" s="2"/>
      <c r="P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</row>
    <row r="96" spans="1:191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</row>
    <row r="97" spans="1:191" ht="15.75">
      <c r="A97" s="70" t="s">
        <v>112</v>
      </c>
      <c r="B97" s="11" t="s">
        <v>15</v>
      </c>
      <c r="C97" s="16"/>
      <c r="D97" s="16"/>
      <c r="E97" s="16"/>
      <c r="F97" s="16"/>
      <c r="G97" s="16"/>
      <c r="H97" s="16"/>
      <c r="I97" s="16"/>
      <c r="J97" s="198">
        <f t="shared" si="2"/>
        <v>0</v>
      </c>
      <c r="K97" s="2"/>
      <c r="L97" s="2"/>
      <c r="M97" s="2"/>
      <c r="N97" s="2"/>
      <c r="O97" s="2"/>
      <c r="P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</row>
    <row r="98" spans="1:191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2"/>
        <v>0</v>
      </c>
      <c r="K98" s="2"/>
      <c r="L98" s="2"/>
      <c r="M98" s="2"/>
      <c r="N98" s="2"/>
      <c r="O98" s="2"/>
      <c r="P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</row>
    <row r="99" spans="1:191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</row>
    <row r="100" spans="1:191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</row>
    <row r="101" spans="1:191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</row>
    <row r="102" spans="1:191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</row>
    <row r="103" spans="1:191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</row>
    <row r="104" spans="1:191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</row>
    <row r="105" spans="1:191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</row>
    <row r="106" spans="1:191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</row>
    <row r="107" spans="1:191" ht="81" customHeight="1">
      <c r="A107" s="13" t="s">
        <v>288</v>
      </c>
      <c r="B107" s="47">
        <v>14</v>
      </c>
      <c r="C107" s="16">
        <v>2</v>
      </c>
      <c r="D107" s="55">
        <v>2</v>
      </c>
      <c r="E107" s="55">
        <v>2</v>
      </c>
      <c r="F107" s="55"/>
      <c r="G107" s="55"/>
      <c r="H107" s="16">
        <v>2</v>
      </c>
      <c r="I107" s="55" t="s">
        <v>62</v>
      </c>
      <c r="J107" s="198"/>
      <c r="K107" s="2"/>
      <c r="L107" s="2"/>
      <c r="M107" s="2"/>
      <c r="N107" s="2"/>
      <c r="O107" s="2"/>
      <c r="P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</row>
    <row r="108" spans="1:191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</row>
    <row r="109" spans="1:191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</row>
    <row r="110" spans="1:191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</row>
    <row r="111" spans="1:191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</row>
    <row r="112" spans="1:191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</row>
    <row r="113" spans="1:191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221"/>
      <c r="AH113" s="221"/>
      <c r="AI113" s="221"/>
      <c r="AJ113" s="221"/>
      <c r="AK113" s="221"/>
      <c r="AL113" s="221"/>
      <c r="AM113" s="221"/>
      <c r="AN113" s="221"/>
      <c r="AO113" s="221"/>
      <c r="AP113" s="221"/>
      <c r="AQ113" s="221"/>
      <c r="AR113" s="221"/>
      <c r="AS113" s="221"/>
      <c r="AT113" s="221"/>
      <c r="AU113" s="221"/>
      <c r="AV113" s="221"/>
      <c r="AW113" s="221"/>
      <c r="AX113" s="221"/>
      <c r="AY113" s="221"/>
      <c r="AZ113" s="221"/>
      <c r="BA113" s="221"/>
      <c r="BB113" s="221"/>
      <c r="BC113" s="221"/>
      <c r="BD113" s="221"/>
      <c r="BE113" s="221"/>
      <c r="BF113" s="221"/>
      <c r="BG113" s="221"/>
      <c r="BH113" s="221"/>
      <c r="BI113" s="221"/>
      <c r="BJ113" s="221"/>
      <c r="BK113" s="221"/>
      <c r="BL113" s="221"/>
      <c r="BM113" s="221"/>
      <c r="BN113" s="221"/>
      <c r="BO113" s="221"/>
      <c r="BP113" s="221"/>
      <c r="BQ113" s="221"/>
      <c r="BR113" s="221"/>
      <c r="BS113" s="221"/>
      <c r="BT113" s="221"/>
      <c r="BU113" s="221"/>
      <c r="BV113" s="221"/>
      <c r="BW113" s="221"/>
      <c r="BX113" s="221"/>
      <c r="BY113" s="221"/>
      <c r="BZ113" s="221"/>
      <c r="CA113" s="221"/>
      <c r="CB113" s="221"/>
      <c r="CC113" s="221"/>
      <c r="CD113" s="221"/>
      <c r="CE113" s="221"/>
      <c r="CF113" s="221"/>
      <c r="CG113" s="221"/>
      <c r="CH113" s="221"/>
      <c r="CI113" s="221"/>
      <c r="CJ113" s="221"/>
      <c r="CK113" s="221"/>
      <c r="CL113" s="221"/>
      <c r="CM113" s="221"/>
      <c r="CN113" s="221"/>
      <c r="CO113" s="221"/>
      <c r="CP113" s="221"/>
      <c r="CQ113" s="221"/>
      <c r="CR113" s="221"/>
      <c r="CS113" s="221"/>
      <c r="CT113" s="221"/>
      <c r="CU113" s="221"/>
      <c r="CV113" s="221"/>
      <c r="CW113" s="221"/>
      <c r="CX113" s="221"/>
      <c r="CY113" s="221"/>
      <c r="CZ113" s="221"/>
      <c r="DA113" s="221"/>
      <c r="DB113" s="221"/>
      <c r="DC113" s="221"/>
      <c r="DD113" s="221"/>
      <c r="DE113" s="221"/>
      <c r="DF113" s="221"/>
      <c r="DG113" s="221"/>
      <c r="DH113" s="221"/>
      <c r="DI113" s="221"/>
      <c r="DJ113" s="221"/>
      <c r="DK113" s="221"/>
      <c r="DL113" s="221"/>
      <c r="DM113" s="221"/>
      <c r="DN113" s="221"/>
      <c r="DO113" s="221"/>
      <c r="DP113" s="221"/>
      <c r="DQ113" s="221"/>
      <c r="DR113" s="221"/>
      <c r="DS113" s="221"/>
      <c r="DT113" s="221"/>
      <c r="DU113" s="221"/>
      <c r="DV113" s="221"/>
      <c r="DW113" s="221"/>
      <c r="DX113" s="221"/>
      <c r="DY113" s="221"/>
      <c r="DZ113" s="221"/>
      <c r="EA113" s="221"/>
      <c r="EB113" s="221"/>
      <c r="EC113" s="221"/>
      <c r="ED113" s="221"/>
      <c r="EE113" s="221"/>
      <c r="EF113" s="221"/>
      <c r="EG113" s="221"/>
      <c r="EH113" s="221"/>
      <c r="EI113" s="221"/>
      <c r="EJ113" s="221"/>
      <c r="EK113" s="221"/>
      <c r="EL113" s="221"/>
      <c r="EM113" s="221"/>
      <c r="EN113" s="221"/>
      <c r="EO113" s="221"/>
      <c r="EP113" s="221"/>
      <c r="EQ113" s="221"/>
      <c r="ER113" s="221"/>
      <c r="ES113" s="221"/>
      <c r="ET113" s="221"/>
      <c r="EU113" s="221"/>
      <c r="EV113" s="221"/>
      <c r="EW113" s="221"/>
      <c r="EX113" s="221"/>
      <c r="EY113" s="221"/>
      <c r="EZ113" s="221"/>
      <c r="FA113" s="221"/>
      <c r="FB113" s="221"/>
      <c r="FC113" s="221"/>
      <c r="FD113" s="221"/>
      <c r="FE113" s="221"/>
      <c r="FF113" s="221"/>
      <c r="FG113" s="221"/>
      <c r="FH113" s="221"/>
      <c r="FI113" s="221"/>
      <c r="FJ113" s="221"/>
      <c r="FK113" s="221"/>
      <c r="FL113" s="221"/>
      <c r="FM113" s="221"/>
      <c r="FN113" s="221"/>
      <c r="FO113" s="221"/>
      <c r="FP113" s="221"/>
      <c r="FQ113" s="221"/>
      <c r="FR113" s="221"/>
      <c r="FS113" s="221"/>
      <c r="FT113" s="221"/>
      <c r="FU113" s="221"/>
      <c r="FV113" s="221"/>
      <c r="FW113" s="221"/>
      <c r="FX113" s="221"/>
      <c r="FY113" s="221"/>
      <c r="FZ113" s="221"/>
      <c r="GA113" s="221"/>
      <c r="GB113" s="221"/>
      <c r="GC113" s="221"/>
      <c r="GD113" s="221"/>
      <c r="GE113" s="221"/>
      <c r="GF113" s="221"/>
      <c r="GG113" s="221"/>
      <c r="GH113" s="221"/>
      <c r="GI113" s="221"/>
    </row>
    <row r="114" spans="1:191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</row>
    <row r="115" spans="1:191" ht="31.5">
      <c r="A115" s="30" t="s">
        <v>135</v>
      </c>
      <c r="B115" s="14" t="s">
        <v>9</v>
      </c>
      <c r="C115" s="270">
        <f t="shared" ref="C115:L115" si="3">C117+C118+C119+C120+C121+C122+C123+C124+C125+C126+C127</f>
        <v>0</v>
      </c>
      <c r="D115" s="270">
        <f t="shared" si="3"/>
        <v>0</v>
      </c>
      <c r="E115" s="270">
        <v>2</v>
      </c>
      <c r="F115" s="270">
        <f t="shared" si="3"/>
        <v>0</v>
      </c>
      <c r="G115" s="270">
        <v>1</v>
      </c>
      <c r="H115" s="270">
        <f t="shared" si="3"/>
        <v>0</v>
      </c>
      <c r="I115" s="270">
        <f t="shared" si="3"/>
        <v>0</v>
      </c>
      <c r="J115" s="270">
        <f t="shared" si="3"/>
        <v>0</v>
      </c>
      <c r="K115" s="270">
        <f t="shared" si="3"/>
        <v>0</v>
      </c>
      <c r="L115" s="270">
        <f t="shared" si="3"/>
        <v>0</v>
      </c>
      <c r="M115" s="151">
        <f>D115+E115+F115+G115+H115+I115+J115+K115+L115+C115</f>
        <v>3</v>
      </c>
      <c r="N115" s="96"/>
      <c r="O115" s="96"/>
      <c r="P115" s="96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</row>
    <row r="116" spans="1:191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</row>
    <row r="117" spans="1:191" ht="15.75">
      <c r="A117" s="91" t="s">
        <v>110</v>
      </c>
      <c r="B117" s="11" t="s">
        <v>11</v>
      </c>
      <c r="C117" s="16"/>
      <c r="D117" s="16"/>
      <c r="E117" s="16">
        <v>2</v>
      </c>
      <c r="F117" s="16"/>
      <c r="G117" s="16">
        <v>1</v>
      </c>
      <c r="H117" s="16"/>
      <c r="I117" s="276"/>
      <c r="J117" s="276"/>
      <c r="K117" s="276"/>
      <c r="L117" s="276"/>
      <c r="M117" s="151">
        <f t="shared" si="4"/>
        <v>3</v>
      </c>
      <c r="N117" s="2"/>
      <c r="O117" s="2"/>
      <c r="P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</row>
    <row r="118" spans="1:191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4"/>
        <v>0</v>
      </c>
      <c r="N118" s="2"/>
      <c r="O118" s="2"/>
      <c r="P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</row>
    <row r="119" spans="1:191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51">
        <f t="shared" si="4"/>
        <v>0</v>
      </c>
      <c r="N119" s="2"/>
      <c r="O119" s="2"/>
      <c r="P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</row>
    <row r="120" spans="1:191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4"/>
        <v>0</v>
      </c>
      <c r="N120" s="2"/>
      <c r="O120" s="2"/>
      <c r="P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</row>
    <row r="121" spans="1:191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</row>
    <row r="122" spans="1:191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</row>
    <row r="123" spans="1:191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</row>
    <row r="124" spans="1:191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</row>
    <row r="125" spans="1:191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</row>
    <row r="126" spans="1:191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</row>
    <row r="127" spans="1:191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</row>
    <row r="128" spans="1:191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</row>
    <row r="129" spans="1:191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</row>
    <row r="130" spans="1:191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</row>
    <row r="131" spans="1:191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</row>
    <row r="132" spans="1:191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</row>
    <row r="133" spans="1:191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1"/>
      <c r="BN133" s="221"/>
      <c r="BO133" s="221"/>
      <c r="BP133" s="221"/>
      <c r="BQ133" s="221"/>
      <c r="BR133" s="221"/>
      <c r="BS133" s="221"/>
      <c r="BT133" s="221"/>
      <c r="BU133" s="221"/>
      <c r="BV133" s="221"/>
      <c r="BW133" s="221"/>
      <c r="BX133" s="221"/>
      <c r="BY133" s="221"/>
      <c r="BZ133" s="221"/>
      <c r="CA133" s="221"/>
      <c r="CB133" s="221"/>
      <c r="CC133" s="221"/>
      <c r="CD133" s="221"/>
      <c r="CE133" s="221"/>
      <c r="CF133" s="221"/>
      <c r="CG133" s="221"/>
      <c r="CH133" s="221"/>
      <c r="CI133" s="221"/>
      <c r="CJ133" s="221"/>
      <c r="CK133" s="221"/>
      <c r="CL133" s="221"/>
      <c r="CM133" s="221"/>
      <c r="CN133" s="221"/>
      <c r="CO133" s="221"/>
      <c r="CP133" s="221"/>
      <c r="CQ133" s="221"/>
      <c r="CR133" s="221"/>
      <c r="CS133" s="221"/>
      <c r="CT133" s="221"/>
      <c r="CU133" s="221"/>
      <c r="CV133" s="221"/>
      <c r="CW133" s="221"/>
      <c r="CX133" s="221"/>
      <c r="CY133" s="221"/>
      <c r="CZ133" s="221"/>
      <c r="DA133" s="221"/>
      <c r="DB133" s="221"/>
      <c r="DC133" s="221"/>
      <c r="DD133" s="221"/>
      <c r="DE133" s="221"/>
      <c r="DF133" s="221"/>
      <c r="DG133" s="221"/>
      <c r="DH133" s="221"/>
      <c r="DI133" s="221"/>
      <c r="DJ133" s="221"/>
      <c r="DK133" s="221"/>
      <c r="DL133" s="221"/>
      <c r="DM133" s="221"/>
      <c r="DN133" s="221"/>
      <c r="DO133" s="221"/>
      <c r="DP133" s="221"/>
      <c r="DQ133" s="221"/>
      <c r="DR133" s="221"/>
      <c r="DS133" s="221"/>
      <c r="DT133" s="221"/>
      <c r="DU133" s="221"/>
      <c r="DV133" s="221"/>
      <c r="DW133" s="221"/>
      <c r="DX133" s="221"/>
      <c r="DY133" s="221"/>
      <c r="DZ133" s="221"/>
      <c r="EA133" s="221"/>
      <c r="EB133" s="221"/>
      <c r="EC133" s="221"/>
      <c r="ED133" s="221"/>
      <c r="EE133" s="221"/>
      <c r="EF133" s="221"/>
      <c r="EG133" s="221"/>
      <c r="EH133" s="221"/>
      <c r="EI133" s="221"/>
      <c r="EJ133" s="221"/>
      <c r="EK133" s="221"/>
      <c r="EL133" s="221"/>
      <c r="EM133" s="221"/>
      <c r="EN133" s="221"/>
      <c r="EO133" s="221"/>
      <c r="EP133" s="221"/>
      <c r="EQ133" s="221"/>
      <c r="ER133" s="221"/>
      <c r="ES133" s="221"/>
      <c r="ET133" s="221"/>
      <c r="EU133" s="221"/>
      <c r="EV133" s="221"/>
      <c r="EW133" s="221"/>
      <c r="EX133" s="221"/>
      <c r="EY133" s="221"/>
      <c r="EZ133" s="221"/>
      <c r="FA133" s="221"/>
      <c r="FB133" s="221"/>
      <c r="FC133" s="221"/>
      <c r="FD133" s="221"/>
      <c r="FE133" s="221"/>
      <c r="FF133" s="221"/>
      <c r="FG133" s="221"/>
      <c r="FH133" s="221"/>
      <c r="FI133" s="221"/>
      <c r="FJ133" s="221"/>
      <c r="FK133" s="221"/>
      <c r="FL133" s="221"/>
      <c r="FM133" s="221"/>
      <c r="FN133" s="221"/>
      <c r="FO133" s="221"/>
      <c r="FP133" s="221"/>
      <c r="FQ133" s="221"/>
      <c r="FR133" s="221"/>
      <c r="FS133" s="221"/>
      <c r="FT133" s="221"/>
      <c r="FU133" s="221"/>
      <c r="FV133" s="221"/>
      <c r="FW133" s="221"/>
      <c r="FX133" s="221"/>
      <c r="FY133" s="221"/>
      <c r="FZ133" s="221"/>
      <c r="GA133" s="221"/>
      <c r="GB133" s="221"/>
      <c r="GC133" s="221"/>
      <c r="GD133" s="221"/>
      <c r="GE133" s="221"/>
      <c r="GF133" s="221"/>
      <c r="GG133" s="221"/>
      <c r="GH133" s="221"/>
      <c r="GI133" s="221"/>
    </row>
    <row r="134" spans="1:191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</row>
    <row r="135" spans="1:191" ht="15.75">
      <c r="A135" s="30" t="s">
        <v>147</v>
      </c>
      <c r="B135" s="14" t="s">
        <v>9</v>
      </c>
      <c r="C135" s="253">
        <v>3</v>
      </c>
      <c r="D135" s="16">
        <v>2</v>
      </c>
      <c r="E135" s="16"/>
      <c r="F135" s="16"/>
      <c r="G135" s="16"/>
      <c r="H135" s="16">
        <v>1</v>
      </c>
      <c r="I135" s="16"/>
      <c r="J135" s="253">
        <v>3</v>
      </c>
      <c r="K135" s="54">
        <v>2</v>
      </c>
      <c r="L135" s="54"/>
      <c r="M135" s="54"/>
      <c r="N135" s="54"/>
      <c r="O135" s="54">
        <v>1</v>
      </c>
      <c r="P135" s="54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</row>
    <row r="136" spans="1:191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</row>
    <row r="137" spans="1:191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</row>
    <row r="138" spans="1:191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</row>
    <row r="139" spans="1:191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</row>
    <row r="140" spans="1:191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</row>
    <row r="141" spans="1:191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  <c r="BB141" s="221"/>
      <c r="BC141" s="221"/>
      <c r="BD141" s="221"/>
      <c r="BE141" s="221"/>
      <c r="BF141" s="221"/>
      <c r="BG141" s="221"/>
      <c r="BH141" s="221"/>
      <c r="BI141" s="221"/>
      <c r="BJ141" s="221"/>
      <c r="BK141" s="221"/>
      <c r="BL141" s="221"/>
      <c r="BM141" s="221"/>
      <c r="BN141" s="221"/>
      <c r="BO141" s="221"/>
      <c r="BP141" s="221"/>
      <c r="BQ141" s="221"/>
      <c r="BR141" s="221"/>
      <c r="BS141" s="221"/>
      <c r="BT141" s="221"/>
      <c r="BU141" s="221"/>
      <c r="BV141" s="221"/>
      <c r="BW141" s="221"/>
      <c r="BX141" s="221"/>
      <c r="BY141" s="221"/>
      <c r="BZ141" s="221"/>
      <c r="CA141" s="221"/>
      <c r="CB141" s="221"/>
      <c r="CC141" s="221"/>
      <c r="CD141" s="221"/>
      <c r="CE141" s="221"/>
      <c r="CF141" s="221"/>
      <c r="CG141" s="221"/>
      <c r="CH141" s="221"/>
      <c r="CI141" s="221"/>
      <c r="CJ141" s="221"/>
      <c r="CK141" s="221"/>
      <c r="CL141" s="221"/>
      <c r="CM141" s="221"/>
      <c r="CN141" s="221"/>
      <c r="CO141" s="221"/>
      <c r="CP141" s="221"/>
      <c r="CQ141" s="221"/>
      <c r="CR141" s="221"/>
      <c r="CS141" s="221"/>
      <c r="CT141" s="221"/>
      <c r="CU141" s="221"/>
      <c r="CV141" s="221"/>
      <c r="CW141" s="221"/>
      <c r="CX141" s="221"/>
      <c r="CY141" s="221"/>
      <c r="CZ141" s="221"/>
      <c r="DA141" s="22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221"/>
      <c r="DN141" s="221"/>
      <c r="DO141" s="221"/>
      <c r="DP141" s="221"/>
      <c r="DQ141" s="221"/>
      <c r="DR141" s="221"/>
      <c r="DS141" s="221"/>
      <c r="DT141" s="221"/>
      <c r="DU141" s="221"/>
      <c r="DV141" s="221"/>
      <c r="DW141" s="221"/>
      <c r="DX141" s="221"/>
      <c r="DY141" s="221"/>
      <c r="DZ141" s="221"/>
      <c r="EA141" s="221"/>
      <c r="EB141" s="221"/>
      <c r="EC141" s="221"/>
      <c r="ED141" s="221"/>
      <c r="EE141" s="221"/>
      <c r="EF141" s="221"/>
      <c r="EG141" s="221"/>
      <c r="EH141" s="221"/>
      <c r="EI141" s="221"/>
      <c r="EJ141" s="221"/>
      <c r="EK141" s="221"/>
      <c r="EL141" s="221"/>
      <c r="EM141" s="221"/>
      <c r="EN141" s="221"/>
      <c r="EO141" s="221"/>
      <c r="EP141" s="221"/>
      <c r="EQ141" s="221"/>
      <c r="ER141" s="221"/>
      <c r="ES141" s="221"/>
      <c r="ET141" s="221"/>
      <c r="EU141" s="221"/>
      <c r="EV141" s="221"/>
      <c r="EW141" s="221"/>
      <c r="EX141" s="221"/>
      <c r="EY141" s="221"/>
      <c r="EZ141" s="221"/>
      <c r="FA141" s="221"/>
      <c r="FB141" s="221"/>
      <c r="FC141" s="221"/>
      <c r="FD141" s="221"/>
      <c r="FE141" s="221"/>
      <c r="FF141" s="221"/>
      <c r="FG141" s="221"/>
      <c r="FH141" s="221"/>
      <c r="FI141" s="221"/>
      <c r="FJ141" s="221"/>
      <c r="FK141" s="221"/>
      <c r="FL141" s="221"/>
      <c r="FM141" s="221"/>
      <c r="FN141" s="221"/>
      <c r="FO141" s="221"/>
      <c r="FP141" s="221"/>
      <c r="FQ141" s="221"/>
      <c r="FR141" s="221"/>
      <c r="FS141" s="221"/>
      <c r="FT141" s="221"/>
      <c r="FU141" s="221"/>
      <c r="FV141" s="221"/>
      <c r="FW141" s="221"/>
      <c r="FX141" s="221"/>
      <c r="FY141" s="221"/>
      <c r="FZ141" s="221"/>
      <c r="GA141" s="221"/>
      <c r="GB141" s="221"/>
      <c r="GC141" s="221"/>
      <c r="GD141" s="221"/>
      <c r="GE141" s="221"/>
      <c r="GF141" s="221"/>
      <c r="GG141" s="221"/>
      <c r="GH141" s="221"/>
      <c r="GI141" s="221"/>
    </row>
    <row r="142" spans="1:191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</row>
    <row r="143" spans="1:191" ht="45" customHeight="1">
      <c r="A143" s="30" t="s">
        <v>291</v>
      </c>
      <c r="B143" s="14" t="s">
        <v>9</v>
      </c>
      <c r="C143" s="280">
        <v>1090</v>
      </c>
      <c r="D143" s="281"/>
      <c r="E143" s="281">
        <v>1090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</row>
    <row r="144" spans="1:191" ht="63">
      <c r="A144" s="101" t="s">
        <v>159</v>
      </c>
      <c r="B144" s="11" t="s">
        <v>11</v>
      </c>
      <c r="C144" s="280">
        <v>1090</v>
      </c>
      <c r="D144" s="281"/>
      <c r="E144" s="281">
        <v>1090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</row>
    <row r="145" spans="1:191" ht="60" customHeight="1">
      <c r="A145" s="91" t="s">
        <v>160</v>
      </c>
      <c r="B145" s="102" t="s">
        <v>13</v>
      </c>
      <c r="C145" s="125">
        <v>687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</row>
    <row r="146" spans="1:191" ht="78.75">
      <c r="A146" s="70" t="s">
        <v>161</v>
      </c>
      <c r="B146" s="14" t="s">
        <v>15</v>
      </c>
      <c r="C146" s="125">
        <v>80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</row>
    <row r="147" spans="1:191" ht="87.75" customHeight="1">
      <c r="A147" s="30" t="s">
        <v>162</v>
      </c>
      <c r="B147" s="14" t="s">
        <v>17</v>
      </c>
      <c r="C147" s="125">
        <v>615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</row>
    <row r="148" spans="1:191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</row>
    <row r="149" spans="1:191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</row>
    <row r="150" spans="1:191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</row>
    <row r="151" spans="1:191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</row>
    <row r="152" spans="1:191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</row>
    <row r="153" spans="1:191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</row>
    <row r="154" spans="1:191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</row>
    <row r="155" spans="1:191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</row>
    <row r="156" spans="1:191" ht="15.75">
      <c r="A156" s="119" t="s">
        <v>169</v>
      </c>
      <c r="B156" s="11" t="s">
        <v>17</v>
      </c>
      <c r="C156" s="16">
        <v>0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</row>
    <row r="157" spans="1:19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</row>
    <row r="158" spans="1:191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</row>
    <row r="159" spans="1:191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</row>
    <row r="160" spans="1:191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</row>
    <row r="161" spans="1:191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</row>
    <row r="162" spans="1:191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</row>
    <row r="163" spans="1:191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</row>
    <row r="164" spans="1:191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</row>
    <row r="165" spans="1:191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</row>
    <row r="166" spans="1:191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</row>
    <row r="167" spans="1:191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</row>
    <row r="168" spans="1:191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</row>
    <row r="169" spans="1:191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</row>
    <row r="170" spans="1:191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</row>
    <row r="171" spans="1:191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</row>
    <row r="172" spans="1:191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</row>
    <row r="173" spans="1:191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</row>
    <row r="174" spans="1:191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</row>
    <row r="175" spans="1:191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</row>
    <row r="176" spans="1:191" ht="31.5">
      <c r="A176" s="36" t="s">
        <v>293</v>
      </c>
      <c r="B176" s="171" t="s">
        <v>9</v>
      </c>
      <c r="C176" s="125">
        <v>1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</row>
    <row r="177" spans="1:191" ht="15.75">
      <c r="A177" s="36" t="s">
        <v>185</v>
      </c>
      <c r="B177" s="171" t="s">
        <v>11</v>
      </c>
      <c r="C177" s="125">
        <v>0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</row>
    <row r="178" spans="1:191" ht="31.5">
      <c r="A178" s="36" t="s">
        <v>186</v>
      </c>
      <c r="B178" s="171" t="s">
        <v>13</v>
      </c>
      <c r="C178" s="125">
        <v>1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</row>
    <row r="179" spans="1:191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</row>
    <row r="180" spans="1:191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</row>
    <row r="181" spans="1:191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</row>
    <row r="182" spans="1:191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</row>
    <row r="183" spans="1:191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</row>
    <row r="184" spans="1:191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</row>
    <row r="185" spans="1:191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</row>
    <row r="186" spans="1:191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91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91" ht="31.5" customHeight="1">
      <c r="A188" s="36" t="s">
        <v>256</v>
      </c>
      <c r="B188" s="171" t="s">
        <v>9</v>
      </c>
      <c r="C188" s="286">
        <f>C190+C199</f>
        <v>31.2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91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91" ht="47.25">
      <c r="A190" s="48" t="s">
        <v>258</v>
      </c>
      <c r="B190" s="171" t="s">
        <v>13</v>
      </c>
      <c r="C190" s="287">
        <f>C191+C192+C193+C194+C195+C196+C189</f>
        <v>31.2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91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91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23800/1000</f>
        <v>23.8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31.2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31.2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321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379" t="s">
        <v>322</v>
      </c>
      <c r="D213" s="146"/>
      <c r="E213" s="380" t="s">
        <v>323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H62:K62"/>
    <mergeCell ref="A61:N61"/>
    <mergeCell ref="I34:I35"/>
    <mergeCell ref="G34:G35"/>
    <mergeCell ref="B33:B35"/>
    <mergeCell ref="C33:F33"/>
    <mergeCell ref="D34:F34"/>
    <mergeCell ref="G33:H33"/>
    <mergeCell ref="A33:A35"/>
    <mergeCell ref="A7:C7"/>
    <mergeCell ref="C34:C35"/>
    <mergeCell ref="A30:J30"/>
    <mergeCell ref="H34:H35"/>
    <mergeCell ref="A20:C20"/>
    <mergeCell ref="A31:J31"/>
    <mergeCell ref="D32:I32"/>
    <mergeCell ref="A6:C6"/>
    <mergeCell ref="A1:J1"/>
    <mergeCell ref="B3:D3"/>
    <mergeCell ref="E3:G3"/>
    <mergeCell ref="H3:J3"/>
    <mergeCell ref="A2:J2"/>
    <mergeCell ref="E4:G4"/>
    <mergeCell ref="B4:D4"/>
    <mergeCell ref="H4:J4"/>
    <mergeCell ref="A87:J87"/>
    <mergeCell ref="A88:J88"/>
    <mergeCell ref="C63:C64"/>
    <mergeCell ref="A71:D71"/>
    <mergeCell ref="A78:E78"/>
    <mergeCell ref="B79:D79"/>
    <mergeCell ref="A63:A64"/>
    <mergeCell ref="A72:D72"/>
    <mergeCell ref="D63:K63"/>
    <mergeCell ref="B63:B64"/>
    <mergeCell ref="A130:L130"/>
    <mergeCell ref="A89:I89"/>
    <mergeCell ref="A129:M129"/>
    <mergeCell ref="D90:G90"/>
    <mergeCell ref="I90:I91"/>
    <mergeCell ref="C90:C91"/>
    <mergeCell ref="A90:A91"/>
    <mergeCell ref="H90:H91"/>
    <mergeCell ref="B90:B91"/>
    <mergeCell ref="A109:I109"/>
    <mergeCell ref="A110:I110"/>
    <mergeCell ref="C112:L112"/>
    <mergeCell ref="B112:B113"/>
    <mergeCell ref="A112:A113"/>
    <mergeCell ref="J131:P131"/>
    <mergeCell ref="H140:H141"/>
    <mergeCell ref="A140:A141"/>
    <mergeCell ref="K132:P132"/>
    <mergeCell ref="D140:G140"/>
    <mergeCell ref="B132:B133"/>
    <mergeCell ref="A132:A133"/>
    <mergeCell ref="B140:B141"/>
    <mergeCell ref="C132:C133"/>
    <mergeCell ref="D132:I132"/>
    <mergeCell ref="J132:J133"/>
    <mergeCell ref="A139:H139"/>
    <mergeCell ref="A137:F137"/>
    <mergeCell ref="A138:F138"/>
    <mergeCell ref="D156:E156"/>
    <mergeCell ref="D155:E155"/>
    <mergeCell ref="C140:C141"/>
    <mergeCell ref="D149:E149"/>
    <mergeCell ref="A149:C149"/>
    <mergeCell ref="D154:E154"/>
    <mergeCell ref="D153:E153"/>
    <mergeCell ref="D152:E152"/>
    <mergeCell ref="A158:C158"/>
    <mergeCell ref="A201:C201"/>
    <mergeCell ref="A184:C184"/>
    <mergeCell ref="A185:C185"/>
    <mergeCell ref="A183:C183"/>
    <mergeCell ref="A159:C159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187" r:id="rId1" display="mkdou-ivyshka@mail.ru"/>
  </hyperlinks>
  <pageMargins left="0.7" right="0.7" top="0.75" bottom="0.75" header="0.3" footer="0.3"/>
  <pageSetup paperSize="9" scale="55" orientation="landscape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indexed="34"/>
  </sheetPr>
  <dimension ref="A1:AF296"/>
  <sheetViews>
    <sheetView topLeftCell="A55" zoomScale="59" workbookViewId="0">
      <selection activeCell="C147" sqref="C14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45" customHeight="1">
      <c r="A2" s="571" t="s">
        <v>220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0</v>
      </c>
      <c r="C3" s="565"/>
      <c r="D3" s="566"/>
      <c r="E3" s="564" t="s">
        <v>1</v>
      </c>
      <c r="F3" s="565"/>
      <c r="G3" s="566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 t="s">
        <v>2</v>
      </c>
      <c r="C4" s="578"/>
      <c r="D4" s="578"/>
      <c r="E4" s="532">
        <v>50248515</v>
      </c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59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C38+C47+C51+C52+C53+C54</f>
        <v>28</v>
      </c>
      <c r="D37" s="37">
        <f t="shared" ref="D37:I37" si="0">D38+D47+D51+D53+D54</f>
        <v>28</v>
      </c>
      <c r="E37" s="37">
        <f t="shared" si="0"/>
        <v>0</v>
      </c>
      <c r="F37" s="37">
        <f t="shared" si="0"/>
        <v>0</v>
      </c>
      <c r="G37" s="37">
        <f t="shared" si="0"/>
        <v>2</v>
      </c>
      <c r="H37" s="37">
        <f t="shared" si="0"/>
        <v>2</v>
      </c>
      <c r="I37" s="37">
        <f t="shared" si="0"/>
        <v>27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28</v>
      </c>
      <c r="D47" s="257">
        <v>28</v>
      </c>
      <c r="E47" s="257"/>
      <c r="F47" s="257"/>
      <c r="G47" s="257">
        <v>2</v>
      </c>
      <c r="H47" s="257">
        <v>2</v>
      </c>
      <c r="I47" s="257">
        <v>27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>
        <v>28</v>
      </c>
      <c r="D59" s="263" t="s">
        <v>62</v>
      </c>
      <c r="E59" s="263" t="s">
        <v>62</v>
      </c>
      <c r="F59" s="263" t="s">
        <v>62</v>
      </c>
      <c r="G59" s="257">
        <v>2</v>
      </c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28</v>
      </c>
      <c r="D66" s="254"/>
      <c r="E66" s="254"/>
      <c r="F66" s="254">
        <v>2</v>
      </c>
      <c r="G66" s="254">
        <v>5</v>
      </c>
      <c r="H66" s="254">
        <v>5</v>
      </c>
      <c r="I66" s="254">
        <v>13</v>
      </c>
      <c r="J66" s="254">
        <v>3</v>
      </c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16</v>
      </c>
      <c r="D67" s="254"/>
      <c r="E67" s="254"/>
      <c r="F67" s="254">
        <v>1</v>
      </c>
      <c r="G67" s="254">
        <v>4</v>
      </c>
      <c r="H67" s="254">
        <v>3</v>
      </c>
      <c r="I67" s="254">
        <v>5</v>
      </c>
      <c r="J67" s="254">
        <v>3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28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D82</f>
        <v>28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27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3</v>
      </c>
      <c r="D93" s="270">
        <f t="shared" ref="D93:I93" si="2">D95+D96+D97+D98+D99+D100+D101+D102+D103+D104+D105</f>
        <v>0</v>
      </c>
      <c r="E93" s="270">
        <f t="shared" si="2"/>
        <v>0</v>
      </c>
      <c r="F93" s="270">
        <v>3</v>
      </c>
      <c r="G93" s="270">
        <v>3</v>
      </c>
      <c r="H93" s="270">
        <v>3</v>
      </c>
      <c r="I93" s="270">
        <f t="shared" si="2"/>
        <v>0</v>
      </c>
      <c r="J93" s="198">
        <f t="shared" ref="J93:J103" si="3">D93+F93</f>
        <v>3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3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3</v>
      </c>
      <c r="D95" s="16"/>
      <c r="E95" s="16"/>
      <c r="F95" s="16">
        <v>3</v>
      </c>
      <c r="G95" s="16">
        <v>3</v>
      </c>
      <c r="H95" s="16">
        <v>3</v>
      </c>
      <c r="I95" s="16"/>
      <c r="J95" s="198">
        <f t="shared" si="3"/>
        <v>3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3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/>
      <c r="D97" s="16"/>
      <c r="E97" s="16"/>
      <c r="F97" s="16"/>
      <c r="G97" s="16"/>
      <c r="H97" s="16"/>
      <c r="I97" s="16"/>
      <c r="J97" s="198">
        <f t="shared" si="3"/>
        <v>0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3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3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3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3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3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3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66" customHeight="1">
      <c r="A107" s="13" t="s">
        <v>288</v>
      </c>
      <c r="B107" s="47">
        <v>14</v>
      </c>
      <c r="C107" s="16">
        <v>3</v>
      </c>
      <c r="D107" s="55"/>
      <c r="E107" s="55"/>
      <c r="F107" s="55">
        <v>3</v>
      </c>
      <c r="G107" s="55">
        <v>3</v>
      </c>
      <c r="H107" s="16">
        <v>3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4">C117+C118+C119+C120+C121+C122+C123+C124+C125+C126+C127</f>
        <v>0</v>
      </c>
      <c r="D115" s="270">
        <f t="shared" si="4"/>
        <v>0</v>
      </c>
      <c r="E115" s="270">
        <f t="shared" si="4"/>
        <v>0</v>
      </c>
      <c r="F115" s="270">
        <v>1</v>
      </c>
      <c r="G115" s="270">
        <v>1</v>
      </c>
      <c r="H115" s="270">
        <f t="shared" si="4"/>
        <v>0</v>
      </c>
      <c r="I115" s="270">
        <f t="shared" si="4"/>
        <v>0</v>
      </c>
      <c r="J115" s="270">
        <v>1</v>
      </c>
      <c r="K115" s="270">
        <f t="shared" si="4"/>
        <v>0</v>
      </c>
      <c r="L115" s="270">
        <f t="shared" si="4"/>
        <v>0</v>
      </c>
      <c r="M115" s="151">
        <f>D115+E115+F115+G115+H115+I115+J115+K115+L115+C115</f>
        <v>3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5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/>
      <c r="F117" s="16">
        <v>1</v>
      </c>
      <c r="G117" s="16">
        <v>1</v>
      </c>
      <c r="H117" s="16"/>
      <c r="I117" s="276"/>
      <c r="J117" s="276">
        <v>1</v>
      </c>
      <c r="K117" s="276"/>
      <c r="L117" s="276"/>
      <c r="M117" s="151">
        <f t="shared" si="5"/>
        <v>3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5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51">
        <f t="shared" si="5"/>
        <v>0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5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5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5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5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5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5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5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5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3</v>
      </c>
      <c r="D135" s="16"/>
      <c r="E135" s="16"/>
      <c r="F135" s="16"/>
      <c r="G135" s="16"/>
      <c r="H135" s="16">
        <v>1</v>
      </c>
      <c r="I135" s="16">
        <v>2</v>
      </c>
      <c r="J135" s="253">
        <v>3</v>
      </c>
      <c r="K135" s="54">
        <v>1</v>
      </c>
      <c r="L135" s="54">
        <v>1</v>
      </c>
      <c r="M135" s="54"/>
      <c r="N135" s="54"/>
      <c r="O135" s="54"/>
      <c r="P135" s="54">
        <v>1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338</v>
      </c>
      <c r="D143" s="281"/>
      <c r="E143" s="281">
        <v>338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338</v>
      </c>
      <c r="D144" s="281"/>
      <c r="E144" s="281">
        <v>338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186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/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v>186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1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0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1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31.4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324</v>
      </c>
      <c r="D211" s="146"/>
      <c r="E211" s="133" t="s">
        <v>325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>
        <v>89054647620</v>
      </c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52" zoomScale="59" workbookViewId="0">
      <selection activeCell="P107" sqref="P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8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8" s="2" customFormat="1" ht="33.75" customHeight="1">
      <c r="A2" s="571" t="s">
        <v>207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8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  <c r="Q3" s="2"/>
      <c r="R3" s="2"/>
    </row>
    <row r="4" spans="1:18" s="2" customFormat="1" ht="15">
      <c r="A4" s="171" t="s">
        <v>2</v>
      </c>
      <c r="B4" s="540">
        <v>72403838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8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:18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8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8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8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8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8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8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8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8" ht="63" customHeight="1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0.7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91</v>
      </c>
      <c r="D37" s="37">
        <f>D38+D47+D48+D51+D53+D54</f>
        <v>80</v>
      </c>
      <c r="E37" s="37">
        <f>E38+E47+E48+E51+E52+E53+E54</f>
        <v>0</v>
      </c>
      <c r="F37" s="37">
        <f>F38+F47+F48+F51+F52+F53+F54</f>
        <v>0</v>
      </c>
      <c r="G37" s="37">
        <f>G38+G47+G48+G51+G52+G53+G54</f>
        <v>4</v>
      </c>
      <c r="H37" s="37">
        <f>H38+H47+H48+H51+H53+H54</f>
        <v>3</v>
      </c>
      <c r="I37" s="37">
        <f>I38+I47+I48+I51+I52+I53+I54</f>
        <v>76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67">
        <v>91</v>
      </c>
      <c r="D47" s="260">
        <v>80</v>
      </c>
      <c r="E47" s="267"/>
      <c r="F47" s="267"/>
      <c r="G47" s="267">
        <v>4</v>
      </c>
      <c r="H47" s="261">
        <v>3</v>
      </c>
      <c r="I47" s="267">
        <v>76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11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>
        <v>28</v>
      </c>
      <c r="D59" s="263" t="s">
        <v>62</v>
      </c>
      <c r="E59" s="263" t="s">
        <v>62</v>
      </c>
      <c r="F59" s="263" t="s">
        <v>62</v>
      </c>
      <c r="G59" s="257">
        <v>1</v>
      </c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91</v>
      </c>
      <c r="D66" s="254"/>
      <c r="E66" s="254">
        <v>7</v>
      </c>
      <c r="F66" s="254">
        <v>12</v>
      </c>
      <c r="G66" s="254">
        <v>16</v>
      </c>
      <c r="H66" s="254">
        <v>16</v>
      </c>
      <c r="I66" s="254">
        <v>18</v>
      </c>
      <c r="J66" s="254">
        <v>20</v>
      </c>
      <c r="K66" s="254">
        <v>2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40</v>
      </c>
      <c r="D67" s="254"/>
      <c r="E67" s="254">
        <v>2</v>
      </c>
      <c r="F67" s="254">
        <v>4</v>
      </c>
      <c r="G67" s="254">
        <v>8</v>
      </c>
      <c r="H67" s="254">
        <v>9</v>
      </c>
      <c r="I67" s="254">
        <v>8</v>
      </c>
      <c r="J67" s="254">
        <v>8</v>
      </c>
      <c r="K67" s="254">
        <v>1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91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91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6</v>
      </c>
      <c r="D93" s="270">
        <f>D95+D96+D97+D98+D99+D100+D101+D102+D103+D104+D105</f>
        <v>0</v>
      </c>
      <c r="E93" s="270">
        <v>0</v>
      </c>
      <c r="F93" s="270">
        <v>6</v>
      </c>
      <c r="G93" s="270">
        <v>6</v>
      </c>
      <c r="H93" s="270">
        <v>6</v>
      </c>
      <c r="I93" s="270">
        <v>0</v>
      </c>
      <c r="J93" s="198">
        <f t="shared" ref="J93:J103" si="1">D93+F93</f>
        <v>6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5</v>
      </c>
      <c r="D95" s="16"/>
      <c r="E95" s="16"/>
      <c r="F95" s="16">
        <v>5</v>
      </c>
      <c r="G95" s="16">
        <v>5</v>
      </c>
      <c r="H95" s="16">
        <v>5</v>
      </c>
      <c r="I95" s="16"/>
      <c r="J95" s="198">
        <f t="shared" si="1"/>
        <v>5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1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/>
      <c r="E97" s="16"/>
      <c r="F97" s="16">
        <v>1</v>
      </c>
      <c r="G97" s="16">
        <v>1</v>
      </c>
      <c r="H97" s="16">
        <v>1</v>
      </c>
      <c r="I97" s="16"/>
      <c r="J97" s="198">
        <f t="shared" si="1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1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1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9.5" customHeight="1">
      <c r="A107" s="13" t="s">
        <v>288</v>
      </c>
      <c r="B107" s="47">
        <v>14</v>
      </c>
      <c r="C107" s="16">
        <v>6</v>
      </c>
      <c r="D107" s="55"/>
      <c r="E107" s="55"/>
      <c r="F107" s="55">
        <v>6</v>
      </c>
      <c r="G107" s="55">
        <v>6</v>
      </c>
      <c r="H107" s="16">
        <v>6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2">C117+C118+C119+C120+C121+C122+C123+C124+C125+C126+C127</f>
        <v>0</v>
      </c>
      <c r="D115" s="270">
        <f t="shared" si="2"/>
        <v>0</v>
      </c>
      <c r="E115" s="270">
        <v>1</v>
      </c>
      <c r="F115" s="270">
        <v>1</v>
      </c>
      <c r="G115" s="270">
        <v>2</v>
      </c>
      <c r="H115" s="270">
        <f t="shared" si="2"/>
        <v>0</v>
      </c>
      <c r="I115" s="270">
        <v>1</v>
      </c>
      <c r="J115" s="270">
        <v>1</v>
      </c>
      <c r="K115" s="270">
        <f t="shared" si="2"/>
        <v>0</v>
      </c>
      <c r="L115" s="270">
        <f t="shared" si="2"/>
        <v>0</v>
      </c>
      <c r="M115" s="151">
        <f>D115+E115+F115+G115+H115+I115+J115+K115+L115+C115</f>
        <v>6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3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>
        <v>1</v>
      </c>
      <c r="F117" s="16">
        <v>1</v>
      </c>
      <c r="G117" s="16">
        <v>1</v>
      </c>
      <c r="H117" s="16"/>
      <c r="I117" s="276">
        <v>1</v>
      </c>
      <c r="J117" s="276">
        <v>1</v>
      </c>
      <c r="K117" s="276"/>
      <c r="L117" s="276"/>
      <c r="M117" s="151">
        <f t="shared" si="3"/>
        <v>5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3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>
        <v>1</v>
      </c>
      <c r="H119" s="16"/>
      <c r="I119" s="16"/>
      <c r="J119" s="16"/>
      <c r="K119" s="16"/>
      <c r="L119" s="16"/>
      <c r="M119" s="151">
        <f t="shared" si="3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3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3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3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3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3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3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3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3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6</v>
      </c>
      <c r="D135" s="16"/>
      <c r="E135" s="16"/>
      <c r="F135" s="16"/>
      <c r="G135" s="16">
        <v>3</v>
      </c>
      <c r="H135" s="16"/>
      <c r="I135" s="16">
        <v>3</v>
      </c>
      <c r="J135" s="253">
        <f>K135+L135+M135+N135+O135+P135</f>
        <v>6</v>
      </c>
      <c r="K135" s="54"/>
      <c r="L135" s="54">
        <v>1</v>
      </c>
      <c r="M135" s="54">
        <v>2</v>
      </c>
      <c r="N135" s="54"/>
      <c r="O135" s="54"/>
      <c r="P135" s="54">
        <v>3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571</v>
      </c>
      <c r="D143" s="281"/>
      <c r="E143" s="281">
        <v>571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571</v>
      </c>
      <c r="D144" s="281"/>
      <c r="E144" s="281">
        <v>571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429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61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v>242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3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 customHeight="1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37.290000000000006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v>0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37.290000000000006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12990/1000</f>
        <v>12.99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19800/1000</f>
        <v>19.8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14400/1000</f>
        <v>14.4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37.290000000000006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37.290000000000006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326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>
        <v>88795143277</v>
      </c>
      <c r="D213" s="146"/>
      <c r="E213" s="316" t="s">
        <v>327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C47:C59 D48:H50 H68:K69 E51:F56 G51:G59 D66:K67 C39:H46 I39:I56 E47:G47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indexed="34"/>
  </sheetPr>
  <dimension ref="A1:AF296"/>
  <sheetViews>
    <sheetView topLeftCell="A26" zoomScale="59" workbookViewId="0">
      <selection activeCell="L103" sqref="L103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4.5" customHeight="1">
      <c r="A2" s="571" t="s">
        <v>221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48607378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3.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C38+C47+C51+C52+C53+C54</f>
        <v>176</v>
      </c>
      <c r="D37" s="37">
        <f t="shared" ref="D37:I37" si="0">D38+D47+D51+D53+D54</f>
        <v>139</v>
      </c>
      <c r="E37" s="37">
        <f t="shared" si="0"/>
        <v>0</v>
      </c>
      <c r="F37" s="37">
        <f t="shared" si="0"/>
        <v>0</v>
      </c>
      <c r="G37" s="37">
        <f t="shared" si="0"/>
        <v>7</v>
      </c>
      <c r="H37" s="37">
        <f t="shared" si="0"/>
        <v>5</v>
      </c>
      <c r="I37" s="37">
        <f t="shared" si="0"/>
        <v>123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176</v>
      </c>
      <c r="D47" s="257">
        <v>139</v>
      </c>
      <c r="E47" s="257"/>
      <c r="F47" s="257"/>
      <c r="G47" s="257">
        <v>7</v>
      </c>
      <c r="H47" s="257">
        <v>5</v>
      </c>
      <c r="I47" s="257">
        <v>123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57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8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176</v>
      </c>
      <c r="D66" s="254"/>
      <c r="E66" s="254">
        <v>9</v>
      </c>
      <c r="F66" s="254">
        <v>31</v>
      </c>
      <c r="G66" s="254">
        <v>46</v>
      </c>
      <c r="H66" s="254">
        <v>36</v>
      </c>
      <c r="I66" s="254">
        <v>30</v>
      </c>
      <c r="J66" s="254">
        <v>24</v>
      </c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95</v>
      </c>
      <c r="D67" s="254"/>
      <c r="E67" s="254">
        <v>2</v>
      </c>
      <c r="F67" s="254">
        <v>15</v>
      </c>
      <c r="G67" s="254">
        <v>24</v>
      </c>
      <c r="H67" s="254">
        <v>21</v>
      </c>
      <c r="I67" s="254">
        <v>16</v>
      </c>
      <c r="J67" s="254">
        <v>17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v>176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v>176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 t="shared" ref="C93:H93" si="2">C95+C96+C97+C98+C99+C100+C101+C102+C103+C104+C105</f>
        <v>13</v>
      </c>
      <c r="D93" s="270">
        <f t="shared" si="2"/>
        <v>11</v>
      </c>
      <c r="E93" s="270">
        <f t="shared" si="2"/>
        <v>11</v>
      </c>
      <c r="F93" s="270">
        <f t="shared" si="2"/>
        <v>2</v>
      </c>
      <c r="G93" s="270">
        <f t="shared" si="2"/>
        <v>2</v>
      </c>
      <c r="H93" s="270">
        <f t="shared" si="2"/>
        <v>13</v>
      </c>
      <c r="I93" s="270">
        <v>0</v>
      </c>
      <c r="J93" s="198">
        <f t="shared" ref="J93:J103" si="3">D93+F93</f>
        <v>13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3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10</v>
      </c>
      <c r="D95" s="16">
        <v>8</v>
      </c>
      <c r="E95" s="16">
        <v>8</v>
      </c>
      <c r="F95" s="16">
        <v>2</v>
      </c>
      <c r="G95" s="16">
        <v>2</v>
      </c>
      <c r="H95" s="16">
        <v>10</v>
      </c>
      <c r="I95" s="16"/>
      <c r="J95" s="198">
        <f t="shared" si="3"/>
        <v>10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/>
      <c r="J96" s="198">
        <f t="shared" si="3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>
        <v>1</v>
      </c>
      <c r="I97" s="16"/>
      <c r="J97" s="198">
        <f t="shared" si="3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/>
      <c r="G98" s="16"/>
      <c r="H98" s="16">
        <v>1</v>
      </c>
      <c r="I98" s="16"/>
      <c r="J98" s="198">
        <f t="shared" si="3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3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3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3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3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3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63">
      <c r="A107" s="13" t="s">
        <v>288</v>
      </c>
      <c r="B107" s="47">
        <v>14</v>
      </c>
      <c r="C107" s="16">
        <v>10</v>
      </c>
      <c r="D107" s="55">
        <v>10</v>
      </c>
      <c r="E107" s="55">
        <v>10</v>
      </c>
      <c r="F107" s="55"/>
      <c r="G107" s="55"/>
      <c r="H107" s="16">
        <v>10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>C117+C118+C119+C120+C121+C122+C123+C124+C125+C126+C127</f>
        <v>0</v>
      </c>
      <c r="D115" s="270">
        <f t="shared" ref="D115:L115" si="4">D117+D118+D119+D120+D121+D122+D123+D124+D125+D126+D127</f>
        <v>1</v>
      </c>
      <c r="E115" s="270">
        <f t="shared" si="4"/>
        <v>3</v>
      </c>
      <c r="F115" s="270">
        <f t="shared" si="4"/>
        <v>1</v>
      </c>
      <c r="G115" s="270">
        <f t="shared" si="4"/>
        <v>2</v>
      </c>
      <c r="H115" s="270">
        <f t="shared" si="4"/>
        <v>2</v>
      </c>
      <c r="I115" s="270">
        <f t="shared" si="4"/>
        <v>3</v>
      </c>
      <c r="J115" s="270">
        <f t="shared" si="4"/>
        <v>1</v>
      </c>
      <c r="K115" s="270">
        <f t="shared" si="4"/>
        <v>0</v>
      </c>
      <c r="L115" s="270">
        <f t="shared" si="4"/>
        <v>0</v>
      </c>
      <c r="M115" s="151">
        <f>D115+E115+F115+G115+H115+I115+J115+K115+L115+C115</f>
        <v>13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5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>
        <v>1</v>
      </c>
      <c r="E117" s="16">
        <v>3</v>
      </c>
      <c r="F117" s="16">
        <v>1</v>
      </c>
      <c r="G117" s="16">
        <v>2</v>
      </c>
      <c r="H117" s="16"/>
      <c r="I117" s="276">
        <v>2</v>
      </c>
      <c r="J117" s="276">
        <v>1</v>
      </c>
      <c r="K117" s="276"/>
      <c r="L117" s="276"/>
      <c r="M117" s="151">
        <f t="shared" si="5"/>
        <v>10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>
        <v>1</v>
      </c>
      <c r="I118" s="276"/>
      <c r="J118" s="276"/>
      <c r="K118" s="276"/>
      <c r="L118" s="276"/>
      <c r="M118" s="151">
        <f t="shared" si="5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>
        <v>1</v>
      </c>
      <c r="I119" s="16"/>
      <c r="J119" s="16"/>
      <c r="K119" s="16"/>
      <c r="L119" s="16"/>
      <c r="M119" s="151">
        <f t="shared" si="5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>
        <v>1</v>
      </c>
      <c r="J120" s="16"/>
      <c r="K120" s="16"/>
      <c r="L120" s="16"/>
      <c r="M120" s="151">
        <f t="shared" si="5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5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5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5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5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5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5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5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>
        <v>13</v>
      </c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13</v>
      </c>
      <c r="D135" s="16">
        <v>2</v>
      </c>
      <c r="E135" s="16">
        <v>0</v>
      </c>
      <c r="F135" s="16">
        <v>0</v>
      </c>
      <c r="G135" s="16">
        <v>4</v>
      </c>
      <c r="H135" s="16">
        <v>2</v>
      </c>
      <c r="I135" s="16">
        <v>5</v>
      </c>
      <c r="J135" s="253">
        <v>13</v>
      </c>
      <c r="K135" s="54">
        <v>3</v>
      </c>
      <c r="L135" s="54">
        <v>0</v>
      </c>
      <c r="M135" s="54">
        <v>1</v>
      </c>
      <c r="N135" s="54">
        <v>4</v>
      </c>
      <c r="O135" s="54">
        <v>0</v>
      </c>
      <c r="P135" s="54">
        <v>5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1077</v>
      </c>
      <c r="D143" s="281"/>
      <c r="E143" s="281">
        <v>1077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1077</v>
      </c>
      <c r="D144" s="281"/>
      <c r="E144" s="281">
        <v>1077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737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340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31.5">
      <c r="A147" s="30" t="s">
        <v>162</v>
      </c>
      <c r="B147" s="14" t="s">
        <v>17</v>
      </c>
      <c r="C147" s="281">
        <v>630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/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2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401</v>
      </c>
      <c r="B188" s="171" t="s">
        <v>9</v>
      </c>
      <c r="C188" s="286">
        <f>C190+C199</f>
        <v>31.4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187" r:id="rId1" display="svetlachoc.dou@yandex.ru"/>
  </hyperlinks>
  <pageMargins left="0.7" right="0.7" top="0.75" bottom="0.75" header="0.3" footer="0.3"/>
  <pageSetup paperSize="9" scale="55" orientation="landscape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22" zoomScale="59" workbookViewId="0">
      <selection activeCell="N106" sqref="N10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6" customHeight="1">
      <c r="A2" s="571" t="s">
        <v>222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48607312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3.7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60</v>
      </c>
      <c r="D37" s="37">
        <f>D38+D47+D48+D51+D53+D54</f>
        <v>60</v>
      </c>
      <c r="E37" s="37">
        <f>E38+E47+E48+E51+E52+E53+E54</f>
        <v>0</v>
      </c>
      <c r="F37" s="37">
        <f>F38+F47+F48+F51+F52+F53+F54</f>
        <v>0</v>
      </c>
      <c r="G37" s="37">
        <f>G38+G47+G48+G51+G52+G53+G54</f>
        <v>3</v>
      </c>
      <c r="H37" s="37">
        <f>H38+H47+H48+H51+H53+H54</f>
        <v>3</v>
      </c>
      <c r="I37" s="37">
        <f>I38+I47+I48+I51+I52+I53+I54</f>
        <v>33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60</v>
      </c>
      <c r="D47" s="257">
        <v>60</v>
      </c>
      <c r="E47" s="257">
        <v>0</v>
      </c>
      <c r="F47" s="257">
        <v>0</v>
      </c>
      <c r="G47" s="257">
        <v>3</v>
      </c>
      <c r="H47" s="257">
        <v>3</v>
      </c>
      <c r="I47" s="257">
        <v>33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60</v>
      </c>
      <c r="D66" s="254"/>
      <c r="E66" s="254"/>
      <c r="F66" s="254"/>
      <c r="G66" s="254">
        <v>16</v>
      </c>
      <c r="H66" s="254">
        <v>15</v>
      </c>
      <c r="I66" s="254">
        <v>18</v>
      </c>
      <c r="J66" s="254">
        <v>11</v>
      </c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27</v>
      </c>
      <c r="D67" s="254"/>
      <c r="E67" s="254"/>
      <c r="F67" s="254"/>
      <c r="G67" s="254">
        <v>8</v>
      </c>
      <c r="H67" s="254">
        <v>6</v>
      </c>
      <c r="I67" s="254">
        <v>8</v>
      </c>
      <c r="J67" s="254">
        <v>5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v>60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v>60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4</v>
      </c>
      <c r="D93" s="270">
        <v>3</v>
      </c>
      <c r="E93" s="270">
        <v>3</v>
      </c>
      <c r="F93" s="270">
        <v>1</v>
      </c>
      <c r="G93" s="270">
        <v>1</v>
      </c>
      <c r="H93" s="270">
        <v>4</v>
      </c>
      <c r="I93" s="270">
        <f>I95+I96+I97+I98+I99+I100+I101+I102+I103+I104+I105</f>
        <v>0</v>
      </c>
      <c r="J93" s="198">
        <f t="shared" ref="J93:J103" si="1">D93+F93</f>
        <v>4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3</v>
      </c>
      <c r="D95" s="16">
        <v>2</v>
      </c>
      <c r="E95" s="16">
        <v>2</v>
      </c>
      <c r="F95" s="16">
        <v>1</v>
      </c>
      <c r="G95" s="16">
        <v>1</v>
      </c>
      <c r="H95" s="16">
        <v>3</v>
      </c>
      <c r="I95" s="16"/>
      <c r="J95" s="198">
        <f t="shared" si="1"/>
        <v>3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1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>
        <v>1</v>
      </c>
      <c r="I97" s="16"/>
      <c r="J97" s="198">
        <f t="shared" si="1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1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1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8.75" customHeight="1">
      <c r="A107" s="13" t="s">
        <v>288</v>
      </c>
      <c r="B107" s="47">
        <v>14</v>
      </c>
      <c r="C107" s="16">
        <v>4</v>
      </c>
      <c r="D107" s="55">
        <v>3</v>
      </c>
      <c r="E107" s="55">
        <v>3</v>
      </c>
      <c r="F107" s="55">
        <v>1</v>
      </c>
      <c r="G107" s="55">
        <v>1</v>
      </c>
      <c r="H107" s="16">
        <v>4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>C117+C118+C119+C120+C121+C122+C123+C124+C125+C126+C127</f>
        <v>0</v>
      </c>
      <c r="D115" s="270">
        <f>D117+D118+D119+D120+D121+D122+D123+D124+D125+D126+D127</f>
        <v>0</v>
      </c>
      <c r="E115" s="270">
        <v>1</v>
      </c>
      <c r="F115" s="270"/>
      <c r="G115" s="270">
        <v>3</v>
      </c>
      <c r="H115" s="270">
        <f>H117+H118+H119+H120+H121+H122+H123+H124+H125+H126+H127</f>
        <v>0</v>
      </c>
      <c r="I115" s="270">
        <f>I117+I118+I119+I120+I121+I122+I123+I124+I125+I126+I127</f>
        <v>0</v>
      </c>
      <c r="J115" s="270">
        <f>J117+J118+J119+J120+J121+J122+J123+J124+J125+J126+J127</f>
        <v>0</v>
      </c>
      <c r="K115" s="270">
        <f>K117+K118+K119+K120+K121+K122+K123+K124+K125+K126+K127</f>
        <v>0</v>
      </c>
      <c r="L115" s="270">
        <f>L117+L118+L119+L120+L121+L122+L123+L124+L125+L126+L127</f>
        <v>0</v>
      </c>
      <c r="M115" s="151">
        <f>D115+E115+F115+G115+H115+I115+J115+K115+L115+C115</f>
        <v>4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2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>
        <v>1</v>
      </c>
      <c r="F117" s="16"/>
      <c r="G117" s="16">
        <v>2</v>
      </c>
      <c r="H117" s="16"/>
      <c r="I117" s="276"/>
      <c r="J117" s="276"/>
      <c r="K117" s="276"/>
      <c r="L117" s="276"/>
      <c r="M117" s="151">
        <f t="shared" si="2"/>
        <v>3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2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>
        <v>1</v>
      </c>
      <c r="H119" s="16"/>
      <c r="I119" s="16"/>
      <c r="J119" s="16"/>
      <c r="K119" s="16"/>
      <c r="L119" s="16"/>
      <c r="M119" s="151">
        <f t="shared" si="2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2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2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2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2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2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2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2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2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4</v>
      </c>
      <c r="D135" s="16">
        <v>1</v>
      </c>
      <c r="E135" s="16">
        <v>1</v>
      </c>
      <c r="F135" s="16">
        <v>2</v>
      </c>
      <c r="G135" s="16"/>
      <c r="H135" s="16"/>
      <c r="I135" s="16"/>
      <c r="J135" s="253">
        <v>4</v>
      </c>
      <c r="K135" s="54">
        <v>1</v>
      </c>
      <c r="L135" s="54">
        <v>1</v>
      </c>
      <c r="M135" s="54">
        <v>2</v>
      </c>
      <c r="N135" s="54"/>
      <c r="O135" s="54"/>
      <c r="P135" s="54"/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339</v>
      </c>
      <c r="D143" s="281"/>
      <c r="E143" s="281">
        <v>339</v>
      </c>
      <c r="F143" s="281"/>
      <c r="G143" s="281"/>
      <c r="H143" s="281">
        <v>41</v>
      </c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339</v>
      </c>
      <c r="D144" s="281"/>
      <c r="E144" s="281">
        <v>339</v>
      </c>
      <c r="F144" s="281"/>
      <c r="G144" s="281"/>
      <c r="H144" s="281">
        <v>41</v>
      </c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200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48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1.5" customHeight="1">
      <c r="A147" s="30" t="s">
        <v>162</v>
      </c>
      <c r="B147" s="14" t="s">
        <v>17</v>
      </c>
      <c r="C147" s="281">
        <v>200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3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30.3752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30.3752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22975.2/1000</f>
        <v>22.975200000000001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17107.2/1000</f>
        <v>17.107200000000002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30.3752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30.3752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328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329</v>
      </c>
      <c r="D213" s="146"/>
      <c r="E213" s="133" t="s">
        <v>330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187" r:id="rId1" display="oduvanchik00@inbox.ru"/>
  </hyperlinks>
  <pageMargins left="0.7" right="0.7" top="0.75" bottom="0.75" header="0.3" footer="0.3"/>
  <pageSetup paperSize="9" scale="55" orientation="landscape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indexed="34"/>
  </sheetPr>
  <dimension ref="A1:AF296"/>
  <sheetViews>
    <sheetView topLeftCell="A37" zoomScale="59" workbookViewId="0">
      <selection activeCell="J47" sqref="J4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7.5" customHeight="1">
      <c r="A2" s="571" t="s">
        <v>211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48615515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65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323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323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323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25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25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25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25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326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25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25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25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25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25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3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31">
        <f>C38+C47+C48+C51+C52+C53+C54</f>
        <v>143</v>
      </c>
      <c r="D37" s="331">
        <f>D38+D47+D48+D51+D53+D54</f>
        <v>143</v>
      </c>
      <c r="E37" s="331">
        <f>E38+E47+E48+E51+E52+E53+E54</f>
        <v>15</v>
      </c>
      <c r="F37" s="331">
        <f>F38+F47+F48+F51+F52+F53+F54</f>
        <v>2</v>
      </c>
      <c r="G37" s="331">
        <f>G38+G47+G48+G51+G52+G53+G54</f>
        <v>6</v>
      </c>
      <c r="H37" s="331">
        <f>H38+H47+H48+H51+H53+H54</f>
        <v>6</v>
      </c>
      <c r="I37" s="331">
        <f>I38+I47+I48+I51+I52+I53+I54</f>
        <v>104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333">
        <f t="shared" ref="C38:I38" si="0">C39+C40+C41+C42+C43+C44+C45+C46</f>
        <v>15</v>
      </c>
      <c r="D38" s="333">
        <f t="shared" si="0"/>
        <v>15</v>
      </c>
      <c r="E38" s="333">
        <f t="shared" si="0"/>
        <v>15</v>
      </c>
      <c r="F38" s="333">
        <f>F39+F40+F41+F42+F43+F44+F45+F46</f>
        <v>1</v>
      </c>
      <c r="G38" s="333">
        <f t="shared" si="0"/>
        <v>1</v>
      </c>
      <c r="H38" s="333">
        <f t="shared" si="0"/>
        <v>1</v>
      </c>
      <c r="I38" s="333">
        <f t="shared" si="0"/>
        <v>12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335"/>
      <c r="D39" s="335"/>
      <c r="E39" s="335"/>
      <c r="F39" s="335"/>
      <c r="G39" s="335"/>
      <c r="H39" s="335"/>
      <c r="I39" s="335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335">
        <v>15</v>
      </c>
      <c r="D40" s="335">
        <v>15</v>
      </c>
      <c r="E40" s="335">
        <v>15</v>
      </c>
      <c r="F40" s="335">
        <v>1</v>
      </c>
      <c r="G40" s="335">
        <v>1</v>
      </c>
      <c r="H40" s="335">
        <v>1</v>
      </c>
      <c r="I40" s="335">
        <v>12</v>
      </c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335"/>
      <c r="D41" s="335"/>
      <c r="E41" s="335"/>
      <c r="F41" s="335"/>
      <c r="G41" s="335"/>
      <c r="H41" s="335"/>
      <c r="I41" s="335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335"/>
      <c r="D42" s="335"/>
      <c r="E42" s="335"/>
      <c r="F42" s="335"/>
      <c r="G42" s="335"/>
      <c r="H42" s="335"/>
      <c r="I42" s="335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335"/>
      <c r="D43" s="335"/>
      <c r="E43" s="335"/>
      <c r="F43" s="335"/>
      <c r="G43" s="335"/>
      <c r="H43" s="335"/>
      <c r="I43" s="335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335"/>
      <c r="D44" s="335"/>
      <c r="E44" s="335"/>
      <c r="F44" s="335"/>
      <c r="G44" s="335"/>
      <c r="H44" s="335"/>
      <c r="I44" s="335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335"/>
      <c r="D45" s="335"/>
      <c r="E45" s="335"/>
      <c r="F45" s="335"/>
      <c r="G45" s="335"/>
      <c r="H45" s="335"/>
      <c r="I45" s="335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335"/>
      <c r="D46" s="335"/>
      <c r="E46" s="335"/>
      <c r="F46" s="335"/>
      <c r="G46" s="335"/>
      <c r="H46" s="335"/>
      <c r="I46" s="335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335">
        <v>128</v>
      </c>
      <c r="D47" s="335">
        <v>128</v>
      </c>
      <c r="E47" s="335"/>
      <c r="F47" s="335">
        <v>1</v>
      </c>
      <c r="G47" s="335">
        <v>5</v>
      </c>
      <c r="H47" s="335">
        <v>5</v>
      </c>
      <c r="I47" s="335">
        <v>92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335"/>
      <c r="D48" s="335"/>
      <c r="E48" s="335"/>
      <c r="F48" s="335"/>
      <c r="G48" s="335"/>
      <c r="H48" s="335"/>
      <c r="I48" s="335"/>
      <c r="J48" s="185"/>
      <c r="K48" s="2"/>
      <c r="L48" s="2"/>
      <c r="M48" s="2"/>
      <c r="N48" s="2"/>
      <c r="O48" s="2"/>
      <c r="P48" s="45"/>
    </row>
    <row r="49" spans="1:17" ht="31.5">
      <c r="A49" s="36" t="s">
        <v>58</v>
      </c>
      <c r="B49" s="259">
        <v>13</v>
      </c>
      <c r="C49" s="335"/>
      <c r="D49" s="335"/>
      <c r="E49" s="335"/>
      <c r="F49" s="335"/>
      <c r="G49" s="335"/>
      <c r="H49" s="335"/>
      <c r="I49" s="335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335"/>
      <c r="D50" s="335"/>
      <c r="E50" s="335"/>
      <c r="F50" s="335"/>
      <c r="G50" s="335"/>
      <c r="H50" s="335"/>
      <c r="I50" s="335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335"/>
      <c r="D51" s="341"/>
      <c r="E51" s="335"/>
      <c r="F51" s="335"/>
      <c r="G51" s="335"/>
      <c r="H51" s="342"/>
      <c r="I51" s="335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15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>
        <v>15</v>
      </c>
      <c r="D59" s="263" t="s">
        <v>62</v>
      </c>
      <c r="E59" s="263" t="s">
        <v>62</v>
      </c>
      <c r="F59" s="263" t="s">
        <v>62</v>
      </c>
      <c r="G59" s="257">
        <v>1</v>
      </c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304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143</v>
      </c>
      <c r="D66" s="254"/>
      <c r="E66" s="254">
        <v>1</v>
      </c>
      <c r="F66" s="254">
        <v>24</v>
      </c>
      <c r="G66" s="254">
        <v>23</v>
      </c>
      <c r="H66" s="254">
        <v>32</v>
      </c>
      <c r="I66" s="254">
        <v>40</v>
      </c>
      <c r="J66" s="254">
        <v>23</v>
      </c>
      <c r="K66" s="254">
        <v>0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2</v>
      </c>
      <c r="D67" s="254"/>
      <c r="E67" s="254">
        <v>1</v>
      </c>
      <c r="F67" s="254"/>
      <c r="G67" s="254"/>
      <c r="H67" s="254"/>
      <c r="I67" s="254"/>
      <c r="J67" s="254">
        <v>1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2</v>
      </c>
      <c r="D68" s="271"/>
      <c r="E68" s="271"/>
      <c r="F68" s="271"/>
      <c r="G68" s="271"/>
      <c r="H68" s="254"/>
      <c r="I68" s="254"/>
      <c r="J68" s="254">
        <v>2</v>
      </c>
      <c r="K68" s="254">
        <v>0</v>
      </c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>
        <v>0</v>
      </c>
      <c r="K69" s="254">
        <v>0</v>
      </c>
      <c r="L69" s="194"/>
      <c r="M69" s="189"/>
      <c r="N69" s="189"/>
      <c r="O69" s="2"/>
      <c r="P69" s="2"/>
    </row>
    <row r="70" spans="1:18" ht="147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143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143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 t="shared" ref="C93:I93" si="1">C95+C96+C97+C98+C99+C100+C101+C102+C103+C104+C105</f>
        <v>8</v>
      </c>
      <c r="D93" s="270">
        <f t="shared" si="1"/>
        <v>6</v>
      </c>
      <c r="E93" s="270">
        <f t="shared" si="1"/>
        <v>6</v>
      </c>
      <c r="F93" s="270">
        <f t="shared" si="1"/>
        <v>2</v>
      </c>
      <c r="G93" s="270">
        <f t="shared" si="1"/>
        <v>2</v>
      </c>
      <c r="H93" s="270">
        <f t="shared" si="1"/>
        <v>8</v>
      </c>
      <c r="I93" s="270">
        <f t="shared" si="1"/>
        <v>0</v>
      </c>
      <c r="J93" s="198">
        <f t="shared" ref="J93:J103" si="2">D93+F93</f>
        <v>8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5</v>
      </c>
      <c r="D95" s="16">
        <v>3</v>
      </c>
      <c r="E95" s="16">
        <v>3</v>
      </c>
      <c r="F95" s="16">
        <v>2</v>
      </c>
      <c r="G95" s="16">
        <v>2</v>
      </c>
      <c r="H95" s="16">
        <v>5</v>
      </c>
      <c r="I95" s="16">
        <v>0</v>
      </c>
      <c r="J95" s="198">
        <f t="shared" si="2"/>
        <v>5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>
        <v>0</v>
      </c>
      <c r="G96" s="16">
        <v>0</v>
      </c>
      <c r="H96" s="16">
        <v>1</v>
      </c>
      <c r="I96" s="16">
        <v>0</v>
      </c>
      <c r="J96" s="198">
        <f t="shared" si="2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>
        <v>0</v>
      </c>
      <c r="G97" s="16">
        <v>0</v>
      </c>
      <c r="H97" s="16">
        <v>1</v>
      </c>
      <c r="I97" s="16">
        <v>0</v>
      </c>
      <c r="J97" s="198">
        <f t="shared" si="2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2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>
        <v>0</v>
      </c>
      <c r="G99" s="16">
        <v>0</v>
      </c>
      <c r="H99" s="16">
        <v>1</v>
      </c>
      <c r="I99" s="16">
        <v>0</v>
      </c>
      <c r="J99" s="198">
        <f t="shared" si="2"/>
        <v>1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1" customHeight="1">
      <c r="A107" s="13" t="s">
        <v>288</v>
      </c>
      <c r="B107" s="47">
        <v>14</v>
      </c>
      <c r="C107" s="16">
        <v>8</v>
      </c>
      <c r="D107" s="55">
        <v>6</v>
      </c>
      <c r="E107" s="55">
        <v>6</v>
      </c>
      <c r="F107" s="55">
        <v>2</v>
      </c>
      <c r="G107" s="55">
        <v>2</v>
      </c>
      <c r="H107" s="16">
        <v>8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3">C117+C118+C119+C120+C121+C122+C123+C124+C125+C126+C127</f>
        <v>0</v>
      </c>
      <c r="D115" s="270">
        <f t="shared" si="3"/>
        <v>2</v>
      </c>
      <c r="E115" s="270">
        <f t="shared" si="3"/>
        <v>0</v>
      </c>
      <c r="F115" s="270">
        <f t="shared" si="3"/>
        <v>0</v>
      </c>
      <c r="G115" s="270">
        <f t="shared" si="3"/>
        <v>4</v>
      </c>
      <c r="H115" s="270">
        <f t="shared" si="3"/>
        <v>1</v>
      </c>
      <c r="I115" s="270">
        <f t="shared" si="3"/>
        <v>0</v>
      </c>
      <c r="J115" s="270">
        <f t="shared" si="3"/>
        <v>1</v>
      </c>
      <c r="K115" s="270">
        <f t="shared" si="3"/>
        <v>0</v>
      </c>
      <c r="L115" s="270">
        <f t="shared" si="3"/>
        <v>0</v>
      </c>
      <c r="M115" s="151">
        <f>D115+E115+F115+G115+H115+I115+J115+K115+L115+C115</f>
        <v>8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>
        <v>2</v>
      </c>
      <c r="E117" s="16"/>
      <c r="F117" s="16"/>
      <c r="G117" s="16">
        <v>2</v>
      </c>
      <c r="H117" s="16"/>
      <c r="I117" s="276"/>
      <c r="J117" s="276">
        <v>1</v>
      </c>
      <c r="K117" s="276"/>
      <c r="L117" s="276"/>
      <c r="M117" s="151">
        <f t="shared" si="4"/>
        <v>5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>
        <v>1</v>
      </c>
      <c r="H118" s="16"/>
      <c r="I118" s="276"/>
      <c r="J118" s="276"/>
      <c r="K118" s="276"/>
      <c r="L118" s="276"/>
      <c r="M118" s="151">
        <f t="shared" si="4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>
        <v>1</v>
      </c>
      <c r="H119" s="16"/>
      <c r="I119" s="16"/>
      <c r="J119" s="16"/>
      <c r="K119" s="16"/>
      <c r="L119" s="16"/>
      <c r="M119" s="151">
        <f t="shared" si="4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4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>
        <v>1</v>
      </c>
      <c r="I121" s="276"/>
      <c r="J121" s="276"/>
      <c r="K121" s="276"/>
      <c r="L121" s="276"/>
      <c r="M121" s="151">
        <f t="shared" si="4"/>
        <v>1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8</v>
      </c>
      <c r="D135" s="16"/>
      <c r="E135" s="16"/>
      <c r="F135" s="16">
        <v>1</v>
      </c>
      <c r="G135" s="16">
        <v>1</v>
      </c>
      <c r="H135" s="16">
        <v>2</v>
      </c>
      <c r="I135" s="16">
        <v>4</v>
      </c>
      <c r="J135" s="253">
        <f>K135+L135+M135+N135+O135+P135</f>
        <v>8</v>
      </c>
      <c r="K135" s="54">
        <v>2</v>
      </c>
      <c r="L135" s="54">
        <v>0</v>
      </c>
      <c r="M135" s="54">
        <v>3</v>
      </c>
      <c r="N135" s="54">
        <v>0</v>
      </c>
      <c r="O135" s="54">
        <v>1</v>
      </c>
      <c r="P135" s="54">
        <v>2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f>D143+E143+F143+G143</f>
        <v>1080</v>
      </c>
      <c r="D143" s="281"/>
      <c r="E143" s="281">
        <v>1080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f>D144+E144+F144+G144</f>
        <v>1080</v>
      </c>
      <c r="D144" s="281"/>
      <c r="E144" s="281">
        <v>1080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125">
        <v>582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125">
        <v>59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125">
        <v>582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2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5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56.254299999999994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56.254299999999994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24854.3/1000</f>
        <v>24.854299999999999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56.254299999999994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56.254299999999994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331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332</v>
      </c>
      <c r="D213" s="146"/>
      <c r="E213" s="381" t="s">
        <v>333</v>
      </c>
      <c r="F213" s="2"/>
      <c r="G213" s="382" t="s">
        <v>334</v>
      </c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D143:H144">
      <formula1>-1000000</formula1>
      <formula2>9999999999</formula2>
    </dataValidation>
    <dataValidation type="whole" allowBlank="1" showInputMessage="1" showErrorMessage="1" error="Необходимо ввести целое значение." sqref="C52:C59 D66:K67 E52:F56 G52:G59 H68:K69 I52:I56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34" zoomScale="59" workbookViewId="0">
      <selection activeCell="M107" sqref="M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390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2.25" customHeight="1">
      <c r="A2" s="571" t="s">
        <v>212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48615426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4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C38+C47+C51+C52+C53+C54</f>
        <v>268</v>
      </c>
      <c r="D37" s="37">
        <f t="shared" ref="D37:I37" si="0">D38+D47+D48+D51+D53+D54</f>
        <v>210</v>
      </c>
      <c r="E37" s="37">
        <f t="shared" si="0"/>
        <v>10</v>
      </c>
      <c r="F37" s="37">
        <f t="shared" si="0"/>
        <v>1</v>
      </c>
      <c r="G37" s="37">
        <f t="shared" si="0"/>
        <v>13</v>
      </c>
      <c r="H37" s="37">
        <f t="shared" si="0"/>
        <v>10</v>
      </c>
      <c r="I37" s="37">
        <f t="shared" si="0"/>
        <v>255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v>10</v>
      </c>
      <c r="D38" s="253">
        <v>10</v>
      </c>
      <c r="E38" s="253">
        <v>10</v>
      </c>
      <c r="F38" s="253"/>
      <c r="G38" s="253">
        <v>1</v>
      </c>
      <c r="H38" s="253">
        <v>1</v>
      </c>
      <c r="I38" s="253">
        <v>10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>
        <v>10</v>
      </c>
      <c r="D40" s="257">
        <v>10</v>
      </c>
      <c r="E40" s="257">
        <v>10</v>
      </c>
      <c r="F40" s="257"/>
      <c r="G40" s="257">
        <v>1</v>
      </c>
      <c r="H40" s="257">
        <v>1</v>
      </c>
      <c r="I40" s="257">
        <v>10</v>
      </c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258</v>
      </c>
      <c r="D47" s="257">
        <v>200</v>
      </c>
      <c r="E47" s="257"/>
      <c r="F47" s="257">
        <v>1</v>
      </c>
      <c r="G47" s="257">
        <v>12</v>
      </c>
      <c r="H47" s="257">
        <v>9</v>
      </c>
      <c r="I47" s="257">
        <v>245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57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13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268</v>
      </c>
      <c r="D66" s="254"/>
      <c r="E66" s="254">
        <v>21</v>
      </c>
      <c r="F66" s="254">
        <v>43</v>
      </c>
      <c r="G66" s="254">
        <v>43</v>
      </c>
      <c r="H66" s="254">
        <v>55</v>
      </c>
      <c r="I66" s="254">
        <v>62</v>
      </c>
      <c r="J66" s="254">
        <v>43</v>
      </c>
      <c r="K66" s="254">
        <v>1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129</v>
      </c>
      <c r="D67" s="254"/>
      <c r="E67" s="254">
        <v>12</v>
      </c>
      <c r="F67" s="254">
        <v>23</v>
      </c>
      <c r="G67" s="254">
        <v>19</v>
      </c>
      <c r="H67" s="254">
        <v>26</v>
      </c>
      <c r="I67" s="254">
        <v>32</v>
      </c>
      <c r="J67" s="254">
        <v>16</v>
      </c>
      <c r="K67" s="254">
        <v>1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v>1</v>
      </c>
      <c r="D68" s="271"/>
      <c r="E68" s="271"/>
      <c r="F68" s="271"/>
      <c r="G68" s="271"/>
      <c r="H68" s="254"/>
      <c r="I68" s="254"/>
      <c r="J68" s="254">
        <v>1</v>
      </c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>
        <v>0</v>
      </c>
      <c r="K69" s="254"/>
      <c r="L69" s="194"/>
      <c r="M69" s="189"/>
      <c r="N69" s="189"/>
      <c r="O69" s="2"/>
      <c r="P69" s="2"/>
    </row>
    <row r="70" spans="1:18" ht="13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8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9.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268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268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22.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 t="shared" ref="C93:I93" si="1">C95+C96+C97+C98+C99+C100+C101+C102+C103+C104+C105</f>
        <v>21</v>
      </c>
      <c r="D93" s="270">
        <f t="shared" si="1"/>
        <v>10</v>
      </c>
      <c r="E93" s="270">
        <f t="shared" si="1"/>
        <v>10</v>
      </c>
      <c r="F93" s="270">
        <v>11</v>
      </c>
      <c r="G93" s="270">
        <v>11</v>
      </c>
      <c r="H93" s="270">
        <f t="shared" si="1"/>
        <v>21</v>
      </c>
      <c r="I93" s="270">
        <f t="shared" si="1"/>
        <v>0</v>
      </c>
      <c r="J93" s="198">
        <v>21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ref="J94:J103" si="2">D94+F94</f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17</v>
      </c>
      <c r="D95" s="16">
        <v>8</v>
      </c>
      <c r="E95" s="16">
        <v>8</v>
      </c>
      <c r="F95" s="16">
        <v>9</v>
      </c>
      <c r="G95" s="16">
        <v>9</v>
      </c>
      <c r="H95" s="16">
        <v>17</v>
      </c>
      <c r="I95" s="16"/>
      <c r="J95" s="198">
        <v>17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2</v>
      </c>
      <c r="D97" s="16">
        <v>1</v>
      </c>
      <c r="E97" s="16">
        <v>1</v>
      </c>
      <c r="F97" s="16">
        <v>1</v>
      </c>
      <c r="G97" s="16">
        <v>1</v>
      </c>
      <c r="H97" s="16">
        <v>2</v>
      </c>
      <c r="I97" s="16"/>
      <c r="J97" s="198">
        <f t="shared" si="2"/>
        <v>2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>
        <v>1</v>
      </c>
      <c r="H98" s="16">
        <v>1</v>
      </c>
      <c r="I98" s="16"/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/>
      <c r="G99" s="16"/>
      <c r="H99" s="16">
        <v>1</v>
      </c>
      <c r="I99" s="16"/>
      <c r="J99" s="198">
        <f t="shared" si="2"/>
        <v>1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66.75" customHeight="1">
      <c r="A107" s="13" t="s">
        <v>288</v>
      </c>
      <c r="B107" s="47">
        <v>14</v>
      </c>
      <c r="C107" s="16">
        <v>15</v>
      </c>
      <c r="D107" s="55">
        <v>10</v>
      </c>
      <c r="E107" s="55">
        <v>10</v>
      </c>
      <c r="F107" s="55">
        <v>5</v>
      </c>
      <c r="G107" s="55">
        <v>5</v>
      </c>
      <c r="H107" s="16">
        <v>15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>C117+C118+C119+C120+C121+C122+C123+C124+C125+C126+C127</f>
        <v>0</v>
      </c>
      <c r="D115" s="270">
        <v>2</v>
      </c>
      <c r="E115" s="270">
        <v>6</v>
      </c>
      <c r="F115" s="270">
        <v>5</v>
      </c>
      <c r="G115" s="270">
        <f>G117+G118+G119+G120+G121+G122+G123+G124+G125+G126+G127</f>
        <v>0</v>
      </c>
      <c r="H115" s="270">
        <v>4</v>
      </c>
      <c r="I115" s="270">
        <v>2</v>
      </c>
      <c r="J115" s="270">
        <v>2</v>
      </c>
      <c r="K115" s="270">
        <f>K117+K118+K119+K120+K121+K122+K123+K124+K125+K126+K127</f>
        <v>0</v>
      </c>
      <c r="L115" s="270">
        <f>L117+L118+L119+L120+L121+L122+L123+L124+L125+L126+L127</f>
        <v>0</v>
      </c>
      <c r="M115" s="151">
        <f>D115+E115+F115+G115+H115+I115+J115+K115+L115+C115</f>
        <v>21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3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>
        <v>0</v>
      </c>
      <c r="D117" s="16">
        <v>2</v>
      </c>
      <c r="E117" s="16">
        <v>6</v>
      </c>
      <c r="F117" s="16">
        <v>2</v>
      </c>
      <c r="G117" s="16">
        <v>0</v>
      </c>
      <c r="H117" s="16">
        <v>3</v>
      </c>
      <c r="I117" s="276">
        <v>2</v>
      </c>
      <c r="J117" s="276">
        <v>2</v>
      </c>
      <c r="K117" s="276">
        <v>0</v>
      </c>
      <c r="L117" s="276">
        <v>0</v>
      </c>
      <c r="M117" s="151">
        <f t="shared" si="3"/>
        <v>17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3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>
        <v>1</v>
      </c>
      <c r="G119" s="16"/>
      <c r="H119" s="16">
        <v>1</v>
      </c>
      <c r="I119" s="16"/>
      <c r="J119" s="16"/>
      <c r="K119" s="16"/>
      <c r="L119" s="16"/>
      <c r="M119" s="151">
        <f t="shared" si="3"/>
        <v>2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>
        <v>1</v>
      </c>
      <c r="G120" s="16"/>
      <c r="H120" s="16"/>
      <c r="I120" s="16"/>
      <c r="J120" s="16"/>
      <c r="K120" s="16"/>
      <c r="L120" s="16"/>
      <c r="M120" s="151">
        <f t="shared" si="3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>
        <v>1</v>
      </c>
      <c r="G121" s="16"/>
      <c r="H121" s="16"/>
      <c r="I121" s="276"/>
      <c r="J121" s="276"/>
      <c r="K121" s="276"/>
      <c r="L121" s="276"/>
      <c r="M121" s="151">
        <f t="shared" si="3"/>
        <v>1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3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3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3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3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3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3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21</v>
      </c>
      <c r="D135" s="16">
        <v>1</v>
      </c>
      <c r="E135" s="16">
        <v>1</v>
      </c>
      <c r="F135" s="16">
        <v>1</v>
      </c>
      <c r="G135" s="16">
        <v>9</v>
      </c>
      <c r="H135" s="16">
        <v>1</v>
      </c>
      <c r="I135" s="16">
        <v>8</v>
      </c>
      <c r="J135" s="253">
        <f>K135+L135+M135+N135+O135+P135</f>
        <v>21</v>
      </c>
      <c r="K135" s="54">
        <v>6</v>
      </c>
      <c r="L135" s="54">
        <v>2</v>
      </c>
      <c r="M135" s="54">
        <v>4</v>
      </c>
      <c r="N135" s="54">
        <v>4</v>
      </c>
      <c r="O135" s="54">
        <v>0</v>
      </c>
      <c r="P135" s="54">
        <v>5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2041</v>
      </c>
      <c r="D143" s="281"/>
      <c r="E143" s="281">
        <v>2041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2041</v>
      </c>
      <c r="D144" s="281"/>
      <c r="E144" s="281">
        <v>2041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1338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193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7.75" customHeight="1">
      <c r="A147" s="30" t="s">
        <v>162</v>
      </c>
      <c r="B147" s="14" t="s">
        <v>17</v>
      </c>
      <c r="C147" s="281">
        <v>1122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1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2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8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2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8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46.4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46.4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15000/1000</f>
        <v>15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46.4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46.4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13"/>
  </sheetPr>
  <dimension ref="A1:S296"/>
  <sheetViews>
    <sheetView topLeftCell="A28" zoomScale="70" zoomScaleNormal="70" workbookViewId="0">
      <selection activeCell="K107" sqref="K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4" width="14.42578125" style="5" customWidth="1"/>
    <col min="5" max="5" width="16.28515625" style="5" customWidth="1"/>
    <col min="6" max="6" width="12" style="5" customWidth="1"/>
    <col min="7" max="7" width="14.42578125" style="5" customWidth="1"/>
    <col min="8" max="8" width="22.28515625" style="5" customWidth="1"/>
    <col min="9" max="9" width="14.42578125" style="5" customWidth="1"/>
    <col min="10" max="10" width="18.7109375" style="5" customWidth="1"/>
    <col min="11" max="12" width="14.42578125" style="5" customWidth="1"/>
    <col min="13" max="16" width="12.140625" style="5" customWidth="1"/>
    <col min="17" max="16384" width="9.140625" style="5"/>
  </cols>
  <sheetData>
    <row r="1" spans="1:16" s="2" customFormat="1" ht="36" customHeight="1">
      <c r="A1" s="563" t="s">
        <v>294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20.25" customHeight="1">
      <c r="A2" s="571" t="s">
        <v>198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39.75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54711849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8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22.5" customHeight="1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45" customHeight="1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5.25" customHeight="1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8.25" customHeight="1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74.25" customHeight="1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9" customHeight="1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90.75" customHeight="1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84" customHeight="1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74.25" customHeight="1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3.15" customHeight="1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9.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2" customHeight="1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48" customHeight="1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4.25" customHeight="1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8" customHeight="1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8" customHeight="1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8" customHeight="1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8" customHeight="1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4.5" customHeight="1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23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22.5" customHeight="1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6.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3.5" customHeight="1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288"/>
      <c r="K32" s="288"/>
      <c r="L32" s="2"/>
      <c r="M32" s="2"/>
      <c r="N32" s="2"/>
      <c r="O32" s="2"/>
      <c r="P32" s="2"/>
    </row>
    <row r="33" spans="1:17" ht="15.7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289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C38+C39+C40+C41+C42+C44+C45+C46+C47+C48+C49+C50+C51+C52+C53+C54</f>
        <v>106</v>
      </c>
      <c r="D37" s="37">
        <f t="shared" ref="D37:I37" si="0">D38+D39+D40+D41+D42+D43+D44+D45+D46+D47+D48+D49+D50+D51+D53+D54</f>
        <v>82</v>
      </c>
      <c r="E37" s="37">
        <f t="shared" si="0"/>
        <v>0</v>
      </c>
      <c r="F37" s="37">
        <f t="shared" si="0"/>
        <v>0</v>
      </c>
      <c r="G37" s="37">
        <f t="shared" si="0"/>
        <v>5</v>
      </c>
      <c r="H37" s="37">
        <f t="shared" si="0"/>
        <v>3</v>
      </c>
      <c r="I37" s="37">
        <f t="shared" si="0"/>
        <v>74</v>
      </c>
      <c r="J37" s="180"/>
      <c r="K37" s="96"/>
      <c r="L37" s="96"/>
      <c r="M37" s="181"/>
      <c r="N37" s="181"/>
      <c r="O37" s="290"/>
      <c r="P37" s="290"/>
      <c r="Q37" s="25"/>
    </row>
    <row r="38" spans="1:17" ht="31.5">
      <c r="A38" s="40" t="s">
        <v>47</v>
      </c>
      <c r="B38" s="11" t="s">
        <v>11</v>
      </c>
      <c r="C38" s="253">
        <f>C39+C40+C41+C42+C43+C44+C45+C46</f>
        <v>0</v>
      </c>
      <c r="D38" s="253">
        <f t="shared" ref="D38:I38" si="1">D39+D40+D41+D42+D43+D44+D45+D46</f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291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291"/>
      <c r="K40" s="2"/>
      <c r="L40" s="292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291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291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291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291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291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291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106</v>
      </c>
      <c r="D47" s="257">
        <v>82</v>
      </c>
      <c r="E47" s="257"/>
      <c r="F47" s="257"/>
      <c r="G47" s="257">
        <v>5</v>
      </c>
      <c r="H47" s="257">
        <v>3</v>
      </c>
      <c r="I47" s="257">
        <v>74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8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293"/>
      <c r="K59" s="294"/>
      <c r="L59" s="294"/>
      <c r="M59" s="294"/>
      <c r="N59" s="294"/>
      <c r="O59" s="294"/>
      <c r="P59" s="294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293"/>
      <c r="J60" s="293"/>
      <c r="K60" s="295"/>
      <c r="L60" s="295"/>
      <c r="M60" s="295"/>
      <c r="N60" s="295"/>
      <c r="O60" s="295"/>
      <c r="P60" s="295"/>
    </row>
    <row r="61" spans="1:17" ht="18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296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106</v>
      </c>
      <c r="D66" s="254"/>
      <c r="E66" s="254">
        <v>8</v>
      </c>
      <c r="F66" s="254">
        <v>16</v>
      </c>
      <c r="G66" s="254">
        <v>29</v>
      </c>
      <c r="H66" s="254">
        <v>26</v>
      </c>
      <c r="I66" s="254">
        <v>8</v>
      </c>
      <c r="J66" s="254">
        <v>18</v>
      </c>
      <c r="K66" s="254">
        <v>1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50</v>
      </c>
      <c r="D67" s="254"/>
      <c r="E67" s="254">
        <v>2</v>
      </c>
      <c r="F67" s="254">
        <v>8</v>
      </c>
      <c r="G67" s="254">
        <v>8</v>
      </c>
      <c r="H67" s="254">
        <v>11</v>
      </c>
      <c r="I67" s="254">
        <v>11</v>
      </c>
      <c r="J67" s="254">
        <v>9</v>
      </c>
      <c r="K67" s="254">
        <v>1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21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9.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>
      <c r="A72" s="572" t="s">
        <v>87</v>
      </c>
      <c r="B72" s="573"/>
      <c r="C72" s="573"/>
      <c r="D72" s="57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291"/>
      <c r="C77" s="291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4.2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106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106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297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204.75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 t="shared" ref="C93:I93" si="2">C95+C96+C97+C98+C99+C100+C101+C102+C103+C104+C105</f>
        <v>8</v>
      </c>
      <c r="D93" s="270">
        <f t="shared" si="2"/>
        <v>5</v>
      </c>
      <c r="E93" s="270">
        <f t="shared" si="2"/>
        <v>5</v>
      </c>
      <c r="F93" s="270">
        <f t="shared" si="2"/>
        <v>3</v>
      </c>
      <c r="G93" s="270">
        <f t="shared" si="2"/>
        <v>3</v>
      </c>
      <c r="H93" s="270">
        <f t="shared" si="2"/>
        <v>8</v>
      </c>
      <c r="I93" s="270">
        <f t="shared" si="2"/>
        <v>0</v>
      </c>
      <c r="J93" s="198">
        <f t="shared" ref="J93:J103" si="3">D93+F93</f>
        <v>8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3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6</v>
      </c>
      <c r="D95" s="16">
        <v>4</v>
      </c>
      <c r="E95" s="16">
        <v>4</v>
      </c>
      <c r="F95" s="16">
        <v>2</v>
      </c>
      <c r="G95" s="16">
        <v>2</v>
      </c>
      <c r="H95" s="16">
        <v>6</v>
      </c>
      <c r="I95" s="16"/>
      <c r="J95" s="198">
        <f t="shared" si="3"/>
        <v>6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3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>
        <v>1</v>
      </c>
      <c r="I97" s="16"/>
      <c r="J97" s="198">
        <f t="shared" si="3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>
        <v>1</v>
      </c>
      <c r="H98" s="16">
        <v>1</v>
      </c>
      <c r="I98" s="16"/>
      <c r="J98" s="198">
        <f t="shared" si="3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3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3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3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3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3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63">
      <c r="A107" s="13" t="s">
        <v>288</v>
      </c>
      <c r="B107" s="47">
        <v>14</v>
      </c>
      <c r="C107" s="16">
        <v>7</v>
      </c>
      <c r="D107" s="55">
        <v>5</v>
      </c>
      <c r="E107" s="55">
        <v>5</v>
      </c>
      <c r="F107" s="55">
        <v>2</v>
      </c>
      <c r="G107" s="55">
        <v>2</v>
      </c>
      <c r="H107" s="16">
        <v>7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5.75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8.7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16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</row>
    <row r="114" spans="1:16" s="29" customFormat="1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</row>
    <row r="115" spans="1:16" ht="31.5">
      <c r="A115" s="30" t="s">
        <v>135</v>
      </c>
      <c r="B115" s="14" t="s">
        <v>9</v>
      </c>
      <c r="C115" s="270">
        <f t="shared" ref="C115:L115" si="4">C117+C118+C119+C120+C121+C122+C123+C124+C125+C126+C127</f>
        <v>0</v>
      </c>
      <c r="D115" s="270">
        <f t="shared" si="4"/>
        <v>1</v>
      </c>
      <c r="E115" s="270">
        <f t="shared" si="4"/>
        <v>1</v>
      </c>
      <c r="F115" s="270">
        <f t="shared" si="4"/>
        <v>0</v>
      </c>
      <c r="G115" s="270">
        <f t="shared" si="4"/>
        <v>5</v>
      </c>
      <c r="H115" s="270">
        <f t="shared" si="4"/>
        <v>1</v>
      </c>
      <c r="I115" s="270">
        <f t="shared" si="4"/>
        <v>0</v>
      </c>
      <c r="J115" s="270">
        <f t="shared" si="4"/>
        <v>0</v>
      </c>
      <c r="K115" s="270">
        <f t="shared" si="4"/>
        <v>0</v>
      </c>
      <c r="L115" s="270">
        <f t="shared" si="4"/>
        <v>0</v>
      </c>
      <c r="M115" s="151">
        <f>D115+E115+F115+G115+H115+I115+J115+K115+L115</f>
        <v>8</v>
      </c>
      <c r="N115" s="96"/>
      <c r="O115" s="96"/>
      <c r="P115" s="96"/>
    </row>
    <row r="116" spans="1:16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>D116+E116+F116+G116+H116+I116+J116+K116+L116</f>
        <v>0</v>
      </c>
      <c r="N116" s="96"/>
      <c r="O116" s="96"/>
      <c r="P116" s="96"/>
    </row>
    <row r="117" spans="1:16" ht="15.75">
      <c r="A117" s="91" t="s">
        <v>110</v>
      </c>
      <c r="B117" s="11" t="s">
        <v>11</v>
      </c>
      <c r="C117" s="16"/>
      <c r="D117" s="16">
        <v>1</v>
      </c>
      <c r="E117" s="16"/>
      <c r="F117" s="16"/>
      <c r="G117" s="16">
        <v>4</v>
      </c>
      <c r="H117" s="16">
        <v>1</v>
      </c>
      <c r="I117" s="276"/>
      <c r="J117" s="276"/>
      <c r="K117" s="276"/>
      <c r="L117" s="276"/>
      <c r="M117" s="151">
        <f>D117+E117+F117+G117+H117+I117+J117+K117+L117+C117</f>
        <v>6</v>
      </c>
      <c r="N117" s="2"/>
      <c r="O117" s="2"/>
      <c r="P117" s="2"/>
    </row>
    <row r="118" spans="1:16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ref="M118:M124" si="5">D118+E118+F118+G118+H118+I118+J118+K118+L118+C118</f>
        <v>0</v>
      </c>
      <c r="N118" s="2"/>
      <c r="O118" s="2"/>
      <c r="P118" s="2"/>
    </row>
    <row r="119" spans="1:16" ht="15.75">
      <c r="A119" s="70" t="s">
        <v>112</v>
      </c>
      <c r="B119" s="11" t="s">
        <v>15</v>
      </c>
      <c r="C119" s="16"/>
      <c r="D119" s="16"/>
      <c r="E119" s="16">
        <v>1</v>
      </c>
      <c r="F119" s="16"/>
      <c r="G119" s="16"/>
      <c r="H119" s="16"/>
      <c r="I119" s="16"/>
      <c r="J119" s="16"/>
      <c r="K119" s="16"/>
      <c r="L119" s="16"/>
      <c r="M119" s="151">
        <f t="shared" si="5"/>
        <v>1</v>
      </c>
      <c r="N119" s="2"/>
      <c r="O119" s="2"/>
      <c r="P119" s="2"/>
    </row>
    <row r="120" spans="1:16" ht="15.75">
      <c r="A120" s="70" t="s">
        <v>113</v>
      </c>
      <c r="B120" s="14" t="s">
        <v>17</v>
      </c>
      <c r="C120" s="16"/>
      <c r="D120" s="16"/>
      <c r="E120" s="16"/>
      <c r="F120" s="16"/>
      <c r="G120" s="16">
        <v>1</v>
      </c>
      <c r="H120" s="16"/>
      <c r="I120" s="16"/>
      <c r="J120" s="16"/>
      <c r="K120" s="16"/>
      <c r="L120" s="16"/>
      <c r="M120" s="151">
        <f t="shared" si="5"/>
        <v>1</v>
      </c>
      <c r="N120" s="2"/>
      <c r="O120" s="2"/>
      <c r="P120" s="2"/>
    </row>
    <row r="121" spans="1:16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5"/>
        <v>0</v>
      </c>
      <c r="N121" s="2"/>
      <c r="O121" s="2"/>
      <c r="P121" s="2"/>
    </row>
    <row r="122" spans="1:16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5"/>
        <v>0</v>
      </c>
      <c r="N122" s="2"/>
      <c r="O122" s="2"/>
      <c r="P122" s="2"/>
    </row>
    <row r="123" spans="1:16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5"/>
        <v>0</v>
      </c>
      <c r="N123" s="2"/>
      <c r="O123" s="2"/>
      <c r="P123" s="2"/>
    </row>
    <row r="124" spans="1:16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5"/>
        <v>0</v>
      </c>
      <c r="N124" s="2"/>
      <c r="O124" s="2"/>
      <c r="P124" s="2"/>
    </row>
    <row r="125" spans="1:16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2"/>
      <c r="N125" s="2"/>
      <c r="O125" s="2"/>
      <c r="P125" s="2"/>
    </row>
    <row r="126" spans="1:16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2"/>
      <c r="N126" s="2"/>
      <c r="O126" s="2"/>
      <c r="P126" s="2"/>
    </row>
    <row r="127" spans="1:16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2"/>
      <c r="N127" s="2"/>
      <c r="O127" s="2"/>
      <c r="P127" s="2"/>
    </row>
    <row r="128" spans="1:16" ht="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7" ht="18.75" customHeight="1">
      <c r="A129" s="561" t="s">
        <v>136</v>
      </c>
      <c r="B129" s="561"/>
      <c r="C129" s="561"/>
      <c r="D129" s="561"/>
      <c r="E129" s="561"/>
      <c r="F129" s="561"/>
      <c r="G129" s="561"/>
      <c r="H129" s="561"/>
      <c r="I129" s="561"/>
      <c r="J129" s="561"/>
      <c r="K129" s="561"/>
      <c r="L129" s="561"/>
      <c r="M129" s="561"/>
      <c r="N129" s="2"/>
      <c r="O129" s="2"/>
      <c r="P129" s="2"/>
    </row>
    <row r="130" spans="1:17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17" ht="1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17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17" ht="54.75" customHeight="1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</row>
    <row r="134" spans="1:17" s="29" customFormat="1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</row>
    <row r="135" spans="1:17" ht="15.75">
      <c r="A135" s="30" t="s">
        <v>147</v>
      </c>
      <c r="B135" s="14" t="s">
        <v>9</v>
      </c>
      <c r="C135" s="253">
        <f>D135+E135+F135+G135+H135+I135</f>
        <v>8</v>
      </c>
      <c r="D135" s="16">
        <v>0</v>
      </c>
      <c r="E135" s="16">
        <v>2</v>
      </c>
      <c r="F135" s="16">
        <v>1</v>
      </c>
      <c r="G135" s="16">
        <v>0</v>
      </c>
      <c r="H135" s="16">
        <v>4</v>
      </c>
      <c r="I135" s="16">
        <v>1</v>
      </c>
      <c r="J135" s="253">
        <f>K135+L135+M135+N135+O135+P135</f>
        <v>8</v>
      </c>
      <c r="K135" s="54">
        <v>0</v>
      </c>
      <c r="L135" s="54">
        <v>2</v>
      </c>
      <c r="M135" s="54">
        <v>1</v>
      </c>
      <c r="N135" s="54">
        <v>0</v>
      </c>
      <c r="O135" s="54">
        <v>4</v>
      </c>
      <c r="P135" s="54">
        <v>1</v>
      </c>
    </row>
    <row r="136" spans="1:17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17" ht="15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7" ht="18.75" customHeight="1">
      <c r="A139" s="550" t="s">
        <v>150</v>
      </c>
      <c r="B139" s="550"/>
      <c r="C139" s="550"/>
      <c r="D139" s="550"/>
      <c r="E139" s="550"/>
      <c r="F139" s="550"/>
      <c r="G139" s="553"/>
      <c r="H139" s="553"/>
      <c r="I139" s="2"/>
      <c r="J139" s="2"/>
      <c r="K139" s="2"/>
      <c r="L139" s="2"/>
      <c r="M139" s="2"/>
      <c r="N139" s="2"/>
      <c r="O139" s="2"/>
      <c r="P139" s="2"/>
    </row>
    <row r="140" spans="1:17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17" ht="65.25" customHeight="1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</row>
    <row r="142" spans="1:17" s="29" customFormat="1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</row>
    <row r="143" spans="1:17" ht="15.75">
      <c r="A143" s="30" t="s">
        <v>291</v>
      </c>
      <c r="B143" s="14" t="s">
        <v>9</v>
      </c>
      <c r="C143" s="280">
        <v>692</v>
      </c>
      <c r="D143" s="281"/>
      <c r="E143" s="281">
        <v>692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17" ht="63">
      <c r="A144" s="101" t="s">
        <v>159</v>
      </c>
      <c r="B144" s="11" t="s">
        <v>11</v>
      </c>
      <c r="C144" s="280">
        <v>692</v>
      </c>
      <c r="D144" s="281"/>
      <c r="E144" s="281">
        <v>692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47.25">
      <c r="A145" s="91" t="s">
        <v>160</v>
      </c>
      <c r="B145" s="102" t="s">
        <v>13</v>
      </c>
      <c r="C145" s="281">
        <v>569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79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45" customHeight="1">
      <c r="A147" s="30" t="s">
        <v>162</v>
      </c>
      <c r="B147" s="14" t="s">
        <v>17</v>
      </c>
      <c r="C147" s="281">
        <v>511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58.5" customHeight="1">
      <c r="A148" s="210"/>
      <c r="B148" s="211"/>
      <c r="C148" s="212"/>
      <c r="D148" s="298"/>
      <c r="E148" s="298"/>
      <c r="F148" s="298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299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00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00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/>
      <c r="D152" s="500"/>
      <c r="E152" s="500"/>
      <c r="F152" s="299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299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/>
      <c r="D154" s="500"/>
      <c r="E154" s="500"/>
      <c r="F154" s="299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/>
      <c r="D155" s="500"/>
      <c r="E155" s="500"/>
      <c r="F155" s="299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/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/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31.5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6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3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01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31.4</v>
      </c>
      <c r="D188" s="444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444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32"/>
      <c r="B218" s="132"/>
      <c r="C218" s="132"/>
      <c r="D218" s="13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32"/>
      <c r="B219" s="132"/>
      <c r="C219" s="132"/>
      <c r="D219" s="13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32"/>
      <c r="B220" s="132"/>
      <c r="C220" s="132"/>
      <c r="D220" s="13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32"/>
      <c r="B221" s="132"/>
      <c r="C221" s="132"/>
      <c r="D221" s="13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32"/>
      <c r="B222" s="132"/>
      <c r="C222" s="132"/>
      <c r="D222" s="13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32"/>
      <c r="B223" s="132"/>
      <c r="C223" s="132"/>
      <c r="D223" s="13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32"/>
      <c r="B224" s="132"/>
      <c r="C224" s="132"/>
      <c r="D224" s="13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32"/>
      <c r="B225" s="132"/>
      <c r="C225" s="132"/>
      <c r="D225" s="13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32"/>
      <c r="B226" s="132"/>
      <c r="C226" s="132"/>
      <c r="D226" s="13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32"/>
      <c r="B227" s="132"/>
      <c r="C227" s="132"/>
      <c r="D227" s="13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32"/>
      <c r="B228" s="132"/>
      <c r="C228" s="132"/>
      <c r="D228" s="13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32"/>
      <c r="B229" s="132"/>
      <c r="C229" s="132"/>
      <c r="D229" s="13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32"/>
      <c r="B230" s="132"/>
      <c r="C230" s="132"/>
      <c r="D230" s="13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32"/>
      <c r="B231" s="132"/>
      <c r="C231" s="132"/>
      <c r="D231" s="132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32"/>
      <c r="B232" s="132"/>
      <c r="C232" s="132"/>
      <c r="D232" s="13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32"/>
      <c r="B233" s="132"/>
      <c r="C233" s="132"/>
      <c r="D233" s="13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32"/>
      <c r="B234" s="132"/>
      <c r="C234" s="132"/>
      <c r="D234" s="13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32"/>
      <c r="B235" s="132"/>
      <c r="C235" s="132"/>
      <c r="D235" s="13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32"/>
      <c r="B236" s="132"/>
      <c r="C236" s="132"/>
      <c r="D236" s="13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32"/>
      <c r="B237" s="132"/>
      <c r="C237" s="132"/>
      <c r="D237" s="13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32"/>
      <c r="B238" s="132"/>
      <c r="C238" s="132"/>
      <c r="D238" s="13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32"/>
      <c r="B239" s="132"/>
      <c r="C239" s="132"/>
      <c r="D239" s="13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A63:A64"/>
    <mergeCell ref="C63:C64"/>
    <mergeCell ref="B63:B64"/>
    <mergeCell ref="D63:K63"/>
    <mergeCell ref="H4:J4"/>
    <mergeCell ref="C33:F33"/>
    <mergeCell ref="A61:N61"/>
    <mergeCell ref="D34:F34"/>
    <mergeCell ref="G33:H33"/>
    <mergeCell ref="G34:G35"/>
    <mergeCell ref="A72:D72"/>
    <mergeCell ref="A71:D71"/>
    <mergeCell ref="E4:G4"/>
    <mergeCell ref="H62:K62"/>
    <mergeCell ref="A7:C7"/>
    <mergeCell ref="A20:C20"/>
    <mergeCell ref="C34:C35"/>
    <mergeCell ref="B33:B35"/>
    <mergeCell ref="D32:I32"/>
    <mergeCell ref="I34:I35"/>
    <mergeCell ref="B4:D4"/>
    <mergeCell ref="A33:A35"/>
    <mergeCell ref="H34:H35"/>
    <mergeCell ref="A6:C6"/>
    <mergeCell ref="A31:J31"/>
    <mergeCell ref="A30:J30"/>
    <mergeCell ref="A1:J1"/>
    <mergeCell ref="B3:D3"/>
    <mergeCell ref="E3:G3"/>
    <mergeCell ref="H3:J3"/>
    <mergeCell ref="A2:J2"/>
    <mergeCell ref="J131:P131"/>
    <mergeCell ref="K132:P132"/>
    <mergeCell ref="B132:B133"/>
    <mergeCell ref="A78:E78"/>
    <mergeCell ref="A87:J87"/>
    <mergeCell ref="A90:A91"/>
    <mergeCell ref="D90:G90"/>
    <mergeCell ref="C90:C91"/>
    <mergeCell ref="A110:I110"/>
    <mergeCell ref="A129:M129"/>
    <mergeCell ref="B79:D79"/>
    <mergeCell ref="A88:J88"/>
    <mergeCell ref="A89:I89"/>
    <mergeCell ref="A130:L130"/>
    <mergeCell ref="A112:A113"/>
    <mergeCell ref="J132:J133"/>
    <mergeCell ref="A132:A133"/>
    <mergeCell ref="D132:I132"/>
    <mergeCell ref="C132:C133"/>
    <mergeCell ref="A137:F137"/>
    <mergeCell ref="I90:I91"/>
    <mergeCell ref="B90:B91"/>
    <mergeCell ref="H90:H91"/>
    <mergeCell ref="A109:I109"/>
    <mergeCell ref="B112:B113"/>
    <mergeCell ref="C112:L112"/>
    <mergeCell ref="A138:F138"/>
    <mergeCell ref="D152:E152"/>
    <mergeCell ref="D140:G140"/>
    <mergeCell ref="A149:C149"/>
    <mergeCell ref="B140:B141"/>
    <mergeCell ref="A139:H139"/>
    <mergeCell ref="H140:H141"/>
    <mergeCell ref="C140:C141"/>
    <mergeCell ref="D149:E149"/>
    <mergeCell ref="A140:A141"/>
    <mergeCell ref="D153:E153"/>
    <mergeCell ref="D156:E156"/>
    <mergeCell ref="D155:E155"/>
    <mergeCell ref="D154:E154"/>
    <mergeCell ref="A201:C201"/>
    <mergeCell ref="A184:C184"/>
    <mergeCell ref="A158:C158"/>
    <mergeCell ref="A183:C183"/>
    <mergeCell ref="A185:C185"/>
    <mergeCell ref="A173:C173"/>
    <mergeCell ref="A159:C159"/>
  </mergeCells>
  <phoneticPr fontId="29" type="noConversion"/>
  <dataValidations count="14"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indexed="34"/>
  </sheetPr>
  <dimension ref="A1:AN296"/>
  <sheetViews>
    <sheetView topLeftCell="A46" zoomScale="59" workbookViewId="0">
      <selection activeCell="L106" sqref="L10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3.75" customHeight="1">
      <c r="A2" s="571" t="s">
        <v>213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48616928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5.7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149</v>
      </c>
      <c r="D37" s="37">
        <f>D38+D47+D48+D51+D53+D54</f>
        <v>121</v>
      </c>
      <c r="E37" s="37">
        <f>E38+E47+E48+E51+E52+E53+E54</f>
        <v>0</v>
      </c>
      <c r="F37" s="37">
        <f>F38+F47+F48+F51+F52+F53+F54</f>
        <v>1</v>
      </c>
      <c r="G37" s="37">
        <f>G38+G47+G48+G51+G52+G53+G54</f>
        <v>7</v>
      </c>
      <c r="H37" s="37">
        <f>H38+H47+H48+H51+H53+H54</f>
        <v>5</v>
      </c>
      <c r="I37" s="37">
        <f>I38+I47+I48+I51+I52+I53+I54</f>
        <v>139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149</v>
      </c>
      <c r="D47" s="257">
        <v>121</v>
      </c>
      <c r="E47" s="257"/>
      <c r="F47" s="257">
        <v>1</v>
      </c>
      <c r="G47" s="257">
        <v>7</v>
      </c>
      <c r="H47" s="257">
        <v>5</v>
      </c>
      <c r="I47" s="257">
        <v>139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8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149</v>
      </c>
      <c r="D66" s="254"/>
      <c r="E66" s="254">
        <v>9</v>
      </c>
      <c r="F66" s="254">
        <v>18</v>
      </c>
      <c r="G66" s="254">
        <v>31</v>
      </c>
      <c r="H66" s="254">
        <v>28</v>
      </c>
      <c r="I66" s="254">
        <v>29</v>
      </c>
      <c r="J66" s="254">
        <v>32</v>
      </c>
      <c r="K66" s="254">
        <v>2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71</v>
      </c>
      <c r="D67" s="254"/>
      <c r="E67" s="254">
        <v>4</v>
      </c>
      <c r="F67" s="254">
        <v>10</v>
      </c>
      <c r="G67" s="254">
        <v>17</v>
      </c>
      <c r="H67" s="254">
        <v>13</v>
      </c>
      <c r="I67" s="254">
        <v>11</v>
      </c>
      <c r="J67" s="254">
        <v>15</v>
      </c>
      <c r="K67" s="254">
        <v>1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1</v>
      </c>
      <c r="D68" s="271"/>
      <c r="E68" s="271"/>
      <c r="F68" s="271"/>
      <c r="G68" s="271"/>
      <c r="H68" s="254"/>
      <c r="I68" s="254">
        <v>1</v>
      </c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149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149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383">
        <v>9</v>
      </c>
      <c r="D93" s="383">
        <v>3</v>
      </c>
      <c r="E93" s="383">
        <v>3</v>
      </c>
      <c r="F93" s="383">
        <v>6</v>
      </c>
      <c r="G93" s="383">
        <v>6</v>
      </c>
      <c r="H93" s="383">
        <v>9</v>
      </c>
      <c r="I93" s="383">
        <v>1</v>
      </c>
      <c r="J93" s="198">
        <f t="shared" ref="J93:J103" si="1">D93+F93</f>
        <v>9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384"/>
      <c r="D94" s="384"/>
      <c r="E94" s="384"/>
      <c r="F94" s="384"/>
      <c r="G94" s="384"/>
      <c r="H94" s="384"/>
      <c r="I94" s="384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385">
        <v>7</v>
      </c>
      <c r="D95" s="385">
        <v>1</v>
      </c>
      <c r="E95" s="385">
        <v>1</v>
      </c>
      <c r="F95" s="385">
        <v>6</v>
      </c>
      <c r="G95" s="385">
        <v>6</v>
      </c>
      <c r="H95" s="385">
        <v>7</v>
      </c>
      <c r="I95" s="385"/>
      <c r="J95" s="198">
        <f t="shared" si="1"/>
        <v>7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385">
        <v>1</v>
      </c>
      <c r="D96" s="385">
        <v>1</v>
      </c>
      <c r="E96" s="385">
        <v>1</v>
      </c>
      <c r="F96" s="385"/>
      <c r="G96" s="385"/>
      <c r="H96" s="385">
        <v>1</v>
      </c>
      <c r="I96" s="385"/>
      <c r="J96" s="198">
        <f t="shared" si="1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385">
        <v>1</v>
      </c>
      <c r="D97" s="385">
        <v>1</v>
      </c>
      <c r="E97" s="385">
        <v>1</v>
      </c>
      <c r="F97" s="385"/>
      <c r="G97" s="385"/>
      <c r="H97" s="385">
        <v>1</v>
      </c>
      <c r="I97" s="385"/>
      <c r="J97" s="198">
        <f t="shared" si="1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385"/>
      <c r="D98" s="385"/>
      <c r="E98" s="385"/>
      <c r="F98" s="385"/>
      <c r="G98" s="385"/>
      <c r="H98" s="385"/>
      <c r="I98" s="385">
        <v>1</v>
      </c>
      <c r="J98" s="198">
        <f t="shared" si="1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1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1" customHeight="1">
      <c r="A107" s="13" t="s">
        <v>288</v>
      </c>
      <c r="B107" s="47">
        <v>14</v>
      </c>
      <c r="C107" s="16">
        <v>5</v>
      </c>
      <c r="D107" s="55">
        <v>3</v>
      </c>
      <c r="E107" s="55">
        <v>3</v>
      </c>
      <c r="F107" s="55">
        <v>2</v>
      </c>
      <c r="G107" s="55">
        <v>2</v>
      </c>
      <c r="H107" s="16">
        <v>5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40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</row>
    <row r="114" spans="1:40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</row>
    <row r="115" spans="1:40" ht="31.5">
      <c r="A115" s="30" t="s">
        <v>135</v>
      </c>
      <c r="B115" s="14" t="s">
        <v>9</v>
      </c>
      <c r="C115" s="270">
        <f>C117+C118+C119+C120+C121+C122+C123+C124+C125+C126+C127</f>
        <v>0</v>
      </c>
      <c r="D115" s="270">
        <v>2</v>
      </c>
      <c r="E115" s="270">
        <v>1</v>
      </c>
      <c r="F115" s="270">
        <v>2</v>
      </c>
      <c r="G115" s="270">
        <v>1</v>
      </c>
      <c r="H115" s="270">
        <v>1</v>
      </c>
      <c r="I115" s="270">
        <v>2</v>
      </c>
      <c r="J115" s="270">
        <f>J117+J118+J119+J120+J121+J122+J123+J124+J125+J126+J127</f>
        <v>0</v>
      </c>
      <c r="K115" s="270">
        <f>K117+K118+K119+K120+K121+K122+K123+K124+K125+K126+K127</f>
        <v>0</v>
      </c>
      <c r="L115" s="270">
        <f>L117+L118+L119+L120+L121+L122+L123+L124+L125+L126+L127</f>
        <v>0</v>
      </c>
      <c r="M115" s="151">
        <f>D115+E115+F115+G115+H115+I115+J115+K115+L115+C115</f>
        <v>9</v>
      </c>
      <c r="N115" s="96"/>
      <c r="O115" s="96"/>
      <c r="P115" s="96"/>
    </row>
    <row r="116" spans="1:40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2">D116+E116+F116+G116+H116+I116+J116+K116+L116+C116</f>
        <v>0</v>
      </c>
      <c r="N116" s="96"/>
      <c r="O116" s="96"/>
      <c r="P116" s="96"/>
    </row>
    <row r="117" spans="1:40" ht="15.75">
      <c r="A117" s="91" t="s">
        <v>110</v>
      </c>
      <c r="B117" s="11" t="s">
        <v>11</v>
      </c>
      <c r="C117" s="16"/>
      <c r="D117" s="16">
        <v>2</v>
      </c>
      <c r="E117" s="16">
        <v>1</v>
      </c>
      <c r="F117" s="16">
        <v>1</v>
      </c>
      <c r="G117" s="16"/>
      <c r="H117" s="16">
        <v>1</v>
      </c>
      <c r="I117" s="276">
        <v>2</v>
      </c>
      <c r="J117" s="276"/>
      <c r="K117" s="276"/>
      <c r="L117" s="276"/>
      <c r="M117" s="151">
        <f t="shared" si="2"/>
        <v>7</v>
      </c>
      <c r="N117" s="2"/>
      <c r="O117" s="2"/>
      <c r="P117" s="2"/>
    </row>
    <row r="118" spans="1:40" ht="15.75">
      <c r="A118" s="70" t="s">
        <v>111</v>
      </c>
      <c r="B118" s="14" t="s">
        <v>13</v>
      </c>
      <c r="C118" s="16"/>
      <c r="D118" s="16"/>
      <c r="E118" s="16"/>
      <c r="F118" s="16">
        <v>1</v>
      </c>
      <c r="G118" s="16"/>
      <c r="H118" s="16"/>
      <c r="I118" s="276"/>
      <c r="J118" s="276"/>
      <c r="K118" s="276"/>
      <c r="L118" s="276"/>
      <c r="M118" s="151">
        <f t="shared" si="2"/>
        <v>1</v>
      </c>
      <c r="N118" s="2"/>
      <c r="O118" s="2"/>
      <c r="P118" s="2"/>
    </row>
    <row r="119" spans="1:40" ht="15.75">
      <c r="A119" s="70" t="s">
        <v>112</v>
      </c>
      <c r="B119" s="11" t="s">
        <v>15</v>
      </c>
      <c r="C119" s="16"/>
      <c r="D119" s="16"/>
      <c r="E119" s="16"/>
      <c r="F119" s="16"/>
      <c r="G119" s="16">
        <v>1</v>
      </c>
      <c r="H119" s="16"/>
      <c r="I119" s="16"/>
      <c r="J119" s="16"/>
      <c r="K119" s="16"/>
      <c r="L119" s="16"/>
      <c r="M119" s="151">
        <f t="shared" si="2"/>
        <v>1</v>
      </c>
      <c r="N119" s="2"/>
      <c r="O119" s="2"/>
      <c r="P119" s="2"/>
    </row>
    <row r="120" spans="1:40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2"/>
        <v>0</v>
      </c>
      <c r="N120" s="2"/>
      <c r="O120" s="2"/>
      <c r="P120" s="2"/>
    </row>
    <row r="121" spans="1:40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2"/>
        <v>0</v>
      </c>
      <c r="N121" s="2"/>
      <c r="O121" s="2"/>
      <c r="P121" s="2"/>
    </row>
    <row r="122" spans="1:40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2"/>
        <v>0</v>
      </c>
      <c r="N122" s="2"/>
      <c r="O122" s="2"/>
      <c r="P122" s="2"/>
    </row>
    <row r="123" spans="1:40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2"/>
        <v>0</v>
      </c>
      <c r="N123" s="2"/>
      <c r="O123" s="2"/>
      <c r="P123" s="2"/>
    </row>
    <row r="124" spans="1:40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2"/>
        <v>0</v>
      </c>
      <c r="N124" s="2"/>
      <c r="O124" s="2"/>
      <c r="P124" s="2"/>
    </row>
    <row r="125" spans="1:40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2"/>
        <v>0</v>
      </c>
      <c r="N125" s="2"/>
      <c r="O125" s="2"/>
      <c r="P125" s="2"/>
    </row>
    <row r="126" spans="1:40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2"/>
        <v>0</v>
      </c>
      <c r="N126" s="2"/>
      <c r="O126" s="2"/>
      <c r="P126" s="2"/>
    </row>
    <row r="127" spans="1:40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2"/>
        <v>0</v>
      </c>
      <c r="N127" s="2"/>
      <c r="O127" s="2"/>
      <c r="P127" s="2"/>
    </row>
    <row r="128" spans="1:40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40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40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40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40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40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</row>
    <row r="134" spans="1:40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</row>
    <row r="135" spans="1:40" ht="15.75">
      <c r="A135" s="30" t="s">
        <v>147</v>
      </c>
      <c r="B135" s="14" t="s">
        <v>9</v>
      </c>
      <c r="C135" s="253">
        <v>9</v>
      </c>
      <c r="D135" s="16">
        <v>1</v>
      </c>
      <c r="E135" s="16">
        <v>2</v>
      </c>
      <c r="F135" s="16">
        <v>0</v>
      </c>
      <c r="G135" s="16">
        <v>3</v>
      </c>
      <c r="H135" s="16">
        <v>0</v>
      </c>
      <c r="I135" s="16">
        <v>3</v>
      </c>
      <c r="J135" s="253">
        <v>9</v>
      </c>
      <c r="K135" s="54">
        <v>3</v>
      </c>
      <c r="L135" s="54">
        <v>0</v>
      </c>
      <c r="M135" s="54">
        <v>0</v>
      </c>
      <c r="N135" s="54">
        <v>3</v>
      </c>
      <c r="O135" s="54">
        <v>1</v>
      </c>
      <c r="P135" s="54">
        <v>2</v>
      </c>
    </row>
    <row r="136" spans="1:40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40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40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40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40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40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</row>
    <row r="142" spans="1:40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</row>
    <row r="143" spans="1:40" ht="45" customHeight="1">
      <c r="A143" s="30" t="s">
        <v>291</v>
      </c>
      <c r="B143" s="14" t="s">
        <v>9</v>
      </c>
      <c r="C143" s="318">
        <v>1986</v>
      </c>
      <c r="D143" s="281"/>
      <c r="E143" s="125">
        <v>1986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40" ht="63">
      <c r="A144" s="101" t="s">
        <v>159</v>
      </c>
      <c r="B144" s="11" t="s">
        <v>11</v>
      </c>
      <c r="C144" s="318">
        <v>1986</v>
      </c>
      <c r="D144" s="281"/>
      <c r="E144" s="125">
        <v>1986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125">
        <v>884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125">
        <v>148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125">
        <v>654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376">
        <v>1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25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25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25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25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125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125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6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28.5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v>0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28.5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28.5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28.5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335</v>
      </c>
      <c r="D211" s="146"/>
      <c r="E211" s="133" t="s">
        <v>336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337</v>
      </c>
      <c r="D213" s="146"/>
      <c r="E213" s="316" t="s">
        <v>338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">
      <formula1>0</formula1>
      <formula2>1</formula2>
    </dataValidation>
    <dataValidation type="whole" allowBlank="1" showInputMessage="1" showErrorMessage="1" error="Необходимо ввести целое значение." sqref="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D143:D144 F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indexed="34"/>
  </sheetPr>
  <dimension ref="A1:AU296"/>
  <sheetViews>
    <sheetView topLeftCell="A31" zoomScale="59" workbookViewId="0">
      <selection activeCell="M106" sqref="M10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27" customHeight="1">
      <c r="A2" s="571" t="s">
        <v>217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54711921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4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C38+C47+C51+C53+C54</f>
        <v>131</v>
      </c>
      <c r="D37" s="37">
        <f t="shared" ref="D37:I37" si="0">D38+D47+D51+D53+D54</f>
        <v>111</v>
      </c>
      <c r="E37" s="37">
        <f t="shared" si="0"/>
        <v>0</v>
      </c>
      <c r="F37" s="37">
        <f t="shared" si="0"/>
        <v>0</v>
      </c>
      <c r="G37" s="37">
        <f t="shared" si="0"/>
        <v>6</v>
      </c>
      <c r="H37" s="37">
        <f t="shared" si="0"/>
        <v>5</v>
      </c>
      <c r="I37" s="37">
        <f t="shared" si="0"/>
        <v>141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131</v>
      </c>
      <c r="D47" s="257">
        <v>111</v>
      </c>
      <c r="E47" s="257"/>
      <c r="F47" s="257"/>
      <c r="G47" s="257">
        <v>6</v>
      </c>
      <c r="H47" s="257">
        <v>5</v>
      </c>
      <c r="I47" s="257">
        <v>141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131</v>
      </c>
      <c r="D66" s="254"/>
      <c r="E66" s="254"/>
      <c r="F66" s="254">
        <v>22</v>
      </c>
      <c r="G66" s="254">
        <v>20</v>
      </c>
      <c r="H66" s="254">
        <v>27</v>
      </c>
      <c r="I66" s="254">
        <v>31</v>
      </c>
      <c r="J66" s="254">
        <v>31</v>
      </c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59</v>
      </c>
      <c r="D67" s="254"/>
      <c r="E67" s="254"/>
      <c r="F67" s="254">
        <v>11</v>
      </c>
      <c r="G67" s="254">
        <v>6</v>
      </c>
      <c r="H67" s="254">
        <v>8</v>
      </c>
      <c r="I67" s="254">
        <v>14</v>
      </c>
      <c r="J67" s="254">
        <v>20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131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131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9</v>
      </c>
      <c r="D93" s="270">
        <v>5</v>
      </c>
      <c r="E93" s="270">
        <v>5</v>
      </c>
      <c r="F93" s="270">
        <v>4</v>
      </c>
      <c r="G93" s="270">
        <v>3</v>
      </c>
      <c r="H93" s="270">
        <v>9</v>
      </c>
      <c r="I93" s="270"/>
      <c r="J93" s="198">
        <f t="shared" ref="J93:J103" si="2">D93+F93</f>
        <v>9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7</v>
      </c>
      <c r="D95" s="16">
        <v>4</v>
      </c>
      <c r="E95" s="16">
        <v>4</v>
      </c>
      <c r="F95" s="16">
        <v>3</v>
      </c>
      <c r="G95" s="16">
        <v>3</v>
      </c>
      <c r="H95" s="16">
        <v>7</v>
      </c>
      <c r="I95" s="16"/>
      <c r="J95" s="198">
        <f t="shared" si="2"/>
        <v>7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>
        <v>1</v>
      </c>
      <c r="I97" s="16"/>
      <c r="J97" s="198">
        <f t="shared" si="2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/>
      <c r="H98" s="16">
        <v>1</v>
      </c>
      <c r="I98" s="16"/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9.5" customHeight="1">
      <c r="A107" s="13" t="s">
        <v>288</v>
      </c>
      <c r="B107" s="47">
        <v>14</v>
      </c>
      <c r="C107" s="16">
        <v>2</v>
      </c>
      <c r="D107" s="55">
        <v>2</v>
      </c>
      <c r="E107" s="55">
        <v>2</v>
      </c>
      <c r="F107" s="55"/>
      <c r="G107" s="55"/>
      <c r="H107" s="16">
        <v>2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47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</row>
    <row r="114" spans="1:47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</row>
    <row r="115" spans="1:47" ht="31.5">
      <c r="A115" s="30" t="s">
        <v>135</v>
      </c>
      <c r="B115" s="14" t="s">
        <v>9</v>
      </c>
      <c r="C115" s="270">
        <f t="shared" ref="C115:L115" si="3">C117+C118+C119+C120+C121+C122+C123+C124+C125+C126+C127</f>
        <v>0</v>
      </c>
      <c r="D115" s="270">
        <f t="shared" si="3"/>
        <v>0</v>
      </c>
      <c r="E115" s="270">
        <f t="shared" si="3"/>
        <v>2</v>
      </c>
      <c r="F115" s="270">
        <f t="shared" si="3"/>
        <v>3</v>
      </c>
      <c r="G115" s="270">
        <f t="shared" si="3"/>
        <v>3</v>
      </c>
      <c r="H115" s="270">
        <f t="shared" si="3"/>
        <v>1</v>
      </c>
      <c r="I115" s="270">
        <f t="shared" si="3"/>
        <v>0</v>
      </c>
      <c r="J115" s="270">
        <f t="shared" si="3"/>
        <v>0</v>
      </c>
      <c r="K115" s="270">
        <f t="shared" si="3"/>
        <v>0</v>
      </c>
      <c r="L115" s="270">
        <f t="shared" si="3"/>
        <v>0</v>
      </c>
      <c r="M115" s="151">
        <f>D115+E115+F115+G115+H115+I115+J115+K115+L115+C115</f>
        <v>9</v>
      </c>
      <c r="N115" s="96"/>
      <c r="O115" s="96"/>
      <c r="P115" s="96"/>
    </row>
    <row r="116" spans="1:47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47" ht="15.75">
      <c r="A117" s="91" t="s">
        <v>110</v>
      </c>
      <c r="B117" s="11" t="s">
        <v>11</v>
      </c>
      <c r="C117" s="16"/>
      <c r="D117" s="16"/>
      <c r="E117" s="16">
        <v>2</v>
      </c>
      <c r="F117" s="16">
        <v>3</v>
      </c>
      <c r="G117" s="16">
        <v>2</v>
      </c>
      <c r="H117" s="16"/>
      <c r="I117" s="276"/>
      <c r="J117" s="276"/>
      <c r="K117" s="276"/>
      <c r="L117" s="276"/>
      <c r="M117" s="151">
        <f t="shared" si="4"/>
        <v>7</v>
      </c>
      <c r="N117" s="2"/>
      <c r="O117" s="2"/>
      <c r="P117" s="2"/>
    </row>
    <row r="118" spans="1:47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4"/>
        <v>0</v>
      </c>
      <c r="N118" s="2"/>
      <c r="O118" s="2"/>
      <c r="P118" s="2"/>
    </row>
    <row r="119" spans="1:47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>
        <v>1</v>
      </c>
      <c r="I119" s="16"/>
      <c r="J119" s="16"/>
      <c r="K119" s="16"/>
      <c r="L119" s="16"/>
      <c r="M119" s="151">
        <f t="shared" si="4"/>
        <v>1</v>
      </c>
      <c r="N119" s="2"/>
      <c r="O119" s="2"/>
      <c r="P119" s="2"/>
    </row>
    <row r="120" spans="1:47" ht="15.75">
      <c r="A120" s="70" t="s">
        <v>113</v>
      </c>
      <c r="B120" s="14" t="s">
        <v>17</v>
      </c>
      <c r="C120" s="16"/>
      <c r="D120" s="16"/>
      <c r="E120" s="16"/>
      <c r="F120" s="16"/>
      <c r="G120" s="16">
        <v>1</v>
      </c>
      <c r="H120" s="16"/>
      <c r="I120" s="16"/>
      <c r="J120" s="16"/>
      <c r="K120" s="16"/>
      <c r="L120" s="16"/>
      <c r="M120" s="151">
        <f t="shared" si="4"/>
        <v>1</v>
      </c>
      <c r="N120" s="2"/>
      <c r="O120" s="2"/>
      <c r="P120" s="2"/>
    </row>
    <row r="121" spans="1:47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47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47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47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47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47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47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47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47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47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47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47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47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</row>
    <row r="134" spans="1:47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</row>
    <row r="135" spans="1:47" ht="15.75">
      <c r="A135" s="30" t="s">
        <v>147</v>
      </c>
      <c r="B135" s="14" t="s">
        <v>9</v>
      </c>
      <c r="C135" s="253">
        <f>D135+E135+F135+G135+H135+I135</f>
        <v>9</v>
      </c>
      <c r="D135" s="16"/>
      <c r="E135" s="16"/>
      <c r="F135" s="16">
        <v>2</v>
      </c>
      <c r="G135" s="16">
        <v>2</v>
      </c>
      <c r="H135" s="16">
        <v>1</v>
      </c>
      <c r="I135" s="16">
        <v>4</v>
      </c>
      <c r="J135" s="253">
        <f>K135+L135+M135+N135+O135+P135</f>
        <v>9</v>
      </c>
      <c r="K135" s="54">
        <v>1</v>
      </c>
      <c r="L135" s="54">
        <v>2</v>
      </c>
      <c r="M135" s="54">
        <v>3</v>
      </c>
      <c r="N135" s="54"/>
      <c r="O135" s="54">
        <v>1</v>
      </c>
      <c r="P135" s="54">
        <v>2</v>
      </c>
    </row>
    <row r="136" spans="1:47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47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47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47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47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47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</row>
    <row r="142" spans="1:47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</row>
    <row r="143" spans="1:47" ht="45" customHeight="1">
      <c r="A143" s="30" t="s">
        <v>291</v>
      </c>
      <c r="B143" s="14" t="s">
        <v>9</v>
      </c>
      <c r="C143" s="280">
        <f>D143+E143+F143+G143</f>
        <v>1126</v>
      </c>
      <c r="D143" s="281"/>
      <c r="E143" s="281">
        <v>1126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47" ht="63">
      <c r="A144" s="101" t="s">
        <v>159</v>
      </c>
      <c r="B144" s="11" t="s">
        <v>11</v>
      </c>
      <c r="C144" s="280">
        <f>D144+E144+F144+G144</f>
        <v>1126</v>
      </c>
      <c r="D144" s="281"/>
      <c r="E144" s="281">
        <v>1126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425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138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30" t="s">
        <v>162</v>
      </c>
      <c r="B147" s="14" t="s">
        <v>17</v>
      </c>
      <c r="C147" s="281">
        <v>371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3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28.5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v>0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28.5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v>0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28.5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28.5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189" r:id="rId1" display="http://dou20romashka.ucoz.net/"/>
  </hyperlinks>
  <pageMargins left="0.7" right="0.7" top="0.75" bottom="0.75" header="0.3" footer="0.3"/>
  <pageSetup paperSize="9" scale="55" orientation="landscape"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indexed="34"/>
  </sheetPr>
  <dimension ref="A1:AF296"/>
  <sheetViews>
    <sheetView showZeros="0" topLeftCell="A26" zoomScale="59" workbookViewId="0">
      <selection activeCell="G107" sqref="G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15.75" customHeight="1">
      <c r="A2" s="571" t="s">
        <v>244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0</v>
      </c>
      <c r="C3" s="565"/>
      <c r="D3" s="566"/>
      <c r="E3" s="564" t="s">
        <v>1</v>
      </c>
      <c r="F3" s="565"/>
      <c r="G3" s="566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 t="s">
        <v>2</v>
      </c>
      <c r="C4" s="578"/>
      <c r="D4" s="578"/>
      <c r="E4" s="532">
        <v>10290803</v>
      </c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93.7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351</v>
      </c>
      <c r="D37" s="37">
        <f>D38+D47+D48+D51+D53+D54</f>
        <v>340</v>
      </c>
      <c r="E37" s="37">
        <f>E38+E47+E48+E51+E52+E53+E54</f>
        <v>10</v>
      </c>
      <c r="F37" s="37">
        <f>F38+F47+F48+F51+F52+F53+F54</f>
        <v>2</v>
      </c>
      <c r="G37" s="37">
        <f>G38+G47+G48+G51+G52+G53+G54</f>
        <v>13</v>
      </c>
      <c r="H37" s="37">
        <f>H38+H47+H48+H51+H53+H54</f>
        <v>12</v>
      </c>
      <c r="I37" s="37">
        <f>I38+I47+I48+I51+I52+I53+I54</f>
        <v>230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10</v>
      </c>
      <c r="D38" s="253">
        <f t="shared" si="0"/>
        <v>10</v>
      </c>
      <c r="E38" s="253">
        <f t="shared" si="0"/>
        <v>10</v>
      </c>
      <c r="F38" s="253">
        <f t="shared" si="0"/>
        <v>0</v>
      </c>
      <c r="G38" s="253">
        <f t="shared" si="0"/>
        <v>1</v>
      </c>
      <c r="H38" s="253">
        <f t="shared" si="0"/>
        <v>1</v>
      </c>
      <c r="I38" s="253">
        <f t="shared" si="0"/>
        <v>10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>
        <v>0</v>
      </c>
      <c r="D39" s="254">
        <v>0</v>
      </c>
      <c r="E39" s="254">
        <v>0</v>
      </c>
      <c r="F39" s="254">
        <v>0</v>
      </c>
      <c r="G39" s="254">
        <v>0</v>
      </c>
      <c r="H39" s="254">
        <v>0</v>
      </c>
      <c r="I39" s="254">
        <v>0</v>
      </c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>
        <v>10</v>
      </c>
      <c r="D40" s="257">
        <v>10</v>
      </c>
      <c r="E40" s="257">
        <v>10</v>
      </c>
      <c r="F40" s="257"/>
      <c r="G40" s="257">
        <v>1</v>
      </c>
      <c r="H40" s="257">
        <v>1</v>
      </c>
      <c r="I40" s="257">
        <v>10</v>
      </c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>
        <v>0</v>
      </c>
      <c r="D41" s="257">
        <v>0</v>
      </c>
      <c r="E41" s="257">
        <v>0</v>
      </c>
      <c r="F41" s="257">
        <v>0</v>
      </c>
      <c r="G41" s="257">
        <v>0</v>
      </c>
      <c r="H41" s="257">
        <v>0</v>
      </c>
      <c r="I41" s="257">
        <v>0</v>
      </c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>
        <v>0</v>
      </c>
      <c r="D42" s="257">
        <v>0</v>
      </c>
      <c r="E42" s="257">
        <v>0</v>
      </c>
      <c r="F42" s="257">
        <v>0</v>
      </c>
      <c r="G42" s="257">
        <v>0</v>
      </c>
      <c r="H42" s="257">
        <v>0</v>
      </c>
      <c r="I42" s="257">
        <v>0</v>
      </c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>
        <v>0</v>
      </c>
      <c r="D43" s="257">
        <v>0</v>
      </c>
      <c r="E43" s="257">
        <v>0</v>
      </c>
      <c r="F43" s="257">
        <v>0</v>
      </c>
      <c r="G43" s="257">
        <v>0</v>
      </c>
      <c r="H43" s="257">
        <v>0</v>
      </c>
      <c r="I43" s="257">
        <v>0</v>
      </c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>
        <v>0</v>
      </c>
      <c r="D44" s="257">
        <v>0</v>
      </c>
      <c r="E44" s="257">
        <v>0</v>
      </c>
      <c r="F44" s="257">
        <v>0</v>
      </c>
      <c r="G44" s="257">
        <v>0</v>
      </c>
      <c r="H44" s="257">
        <v>0</v>
      </c>
      <c r="I44" s="257">
        <v>0</v>
      </c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>
        <v>0</v>
      </c>
      <c r="D45" s="257">
        <v>0</v>
      </c>
      <c r="E45" s="257">
        <v>0</v>
      </c>
      <c r="F45" s="257">
        <v>0</v>
      </c>
      <c r="G45" s="257">
        <v>0</v>
      </c>
      <c r="H45" s="257">
        <v>0</v>
      </c>
      <c r="I45" s="257">
        <v>0</v>
      </c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>
        <v>0</v>
      </c>
      <c r="D46" s="257">
        <v>0</v>
      </c>
      <c r="E46" s="257">
        <v>0</v>
      </c>
      <c r="F46" s="257">
        <v>0</v>
      </c>
      <c r="G46" s="257">
        <v>0</v>
      </c>
      <c r="H46" s="257">
        <v>0</v>
      </c>
      <c r="I46" s="257">
        <v>0</v>
      </c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341</v>
      </c>
      <c r="D47" s="257">
        <v>330</v>
      </c>
      <c r="E47" s="257"/>
      <c r="F47" s="257">
        <v>2</v>
      </c>
      <c r="G47" s="257">
        <v>12</v>
      </c>
      <c r="H47" s="257">
        <v>11</v>
      </c>
      <c r="I47" s="257">
        <v>220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>
        <v>0</v>
      </c>
      <c r="D48" s="257">
        <v>0</v>
      </c>
      <c r="E48" s="257">
        <v>0</v>
      </c>
      <c r="F48" s="257">
        <v>0</v>
      </c>
      <c r="G48" s="257">
        <v>0</v>
      </c>
      <c r="H48" s="257">
        <v>0</v>
      </c>
      <c r="I48" s="257">
        <v>0</v>
      </c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>
        <v>0</v>
      </c>
      <c r="D49" s="257">
        <v>0</v>
      </c>
      <c r="E49" s="257">
        <v>0</v>
      </c>
      <c r="F49" s="257">
        <v>0</v>
      </c>
      <c r="G49" s="257">
        <v>0</v>
      </c>
      <c r="H49" s="257">
        <v>0</v>
      </c>
      <c r="I49" s="257">
        <v>0</v>
      </c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>
        <v>0</v>
      </c>
      <c r="D50" s="257">
        <v>0</v>
      </c>
      <c r="E50" s="257">
        <v>0</v>
      </c>
      <c r="F50" s="257">
        <v>0</v>
      </c>
      <c r="G50" s="257">
        <v>0</v>
      </c>
      <c r="H50" s="257">
        <v>0</v>
      </c>
      <c r="I50" s="257">
        <v>0</v>
      </c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>
        <v>0</v>
      </c>
      <c r="D51" s="257">
        <v>0</v>
      </c>
      <c r="E51" s="257">
        <v>0</v>
      </c>
      <c r="F51" s="257">
        <v>0</v>
      </c>
      <c r="G51" s="257">
        <v>0</v>
      </c>
      <c r="H51" s="257">
        <v>0</v>
      </c>
      <c r="I51" s="257">
        <v>0</v>
      </c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>
        <v>0</v>
      </c>
      <c r="D52" s="263" t="s">
        <v>62</v>
      </c>
      <c r="E52" s="264">
        <v>0</v>
      </c>
      <c r="F52" s="264">
        <v>0</v>
      </c>
      <c r="G52" s="264">
        <v>0</v>
      </c>
      <c r="H52" s="263" t="s">
        <v>62</v>
      </c>
      <c r="I52" s="264">
        <v>0</v>
      </c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>
        <v>0</v>
      </c>
      <c r="D53" s="260">
        <v>0</v>
      </c>
      <c r="E53" s="257">
        <v>0</v>
      </c>
      <c r="F53" s="257">
        <v>0</v>
      </c>
      <c r="G53" s="257">
        <v>0</v>
      </c>
      <c r="H53" s="261">
        <v>0</v>
      </c>
      <c r="I53" s="257">
        <v>0</v>
      </c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2">
        <v>0</v>
      </c>
      <c r="D54" s="260">
        <v>0</v>
      </c>
      <c r="E54" s="257">
        <v>0</v>
      </c>
      <c r="F54" s="257">
        <v>0</v>
      </c>
      <c r="G54" s="257">
        <v>0</v>
      </c>
      <c r="H54" s="261">
        <v>0</v>
      </c>
      <c r="I54" s="257">
        <v>0</v>
      </c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2">
        <v>0</v>
      </c>
      <c r="D55" s="260">
        <v>0</v>
      </c>
      <c r="E55" s="257">
        <v>0</v>
      </c>
      <c r="F55" s="257">
        <v>0</v>
      </c>
      <c r="G55" s="257">
        <v>0</v>
      </c>
      <c r="H55" s="261">
        <v>0</v>
      </c>
      <c r="I55" s="257">
        <v>0</v>
      </c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2">
        <v>0</v>
      </c>
      <c r="D56" s="260">
        <v>0</v>
      </c>
      <c r="E56" s="257">
        <v>0</v>
      </c>
      <c r="F56" s="257">
        <v>0</v>
      </c>
      <c r="G56" s="257">
        <v>0</v>
      </c>
      <c r="H56" s="261">
        <v>0</v>
      </c>
      <c r="I56" s="257">
        <v>0</v>
      </c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11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>
        <v>0</v>
      </c>
      <c r="D58" s="263" t="s">
        <v>62</v>
      </c>
      <c r="E58" s="263" t="s">
        <v>62</v>
      </c>
      <c r="F58" s="263" t="s">
        <v>62</v>
      </c>
      <c r="G58" s="257">
        <v>0</v>
      </c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>
        <v>0</v>
      </c>
      <c r="D59" s="263" t="s">
        <v>62</v>
      </c>
      <c r="E59" s="263" t="s">
        <v>62</v>
      </c>
      <c r="F59" s="263" t="s">
        <v>62</v>
      </c>
      <c r="G59" s="257">
        <v>0</v>
      </c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351</v>
      </c>
      <c r="D66" s="254">
        <v>0</v>
      </c>
      <c r="E66" s="254">
        <v>0</v>
      </c>
      <c r="F66" s="254">
        <v>19</v>
      </c>
      <c r="G66" s="254">
        <v>79</v>
      </c>
      <c r="H66" s="254">
        <v>74</v>
      </c>
      <c r="I66" s="254">
        <v>86</v>
      </c>
      <c r="J66" s="254">
        <v>91</v>
      </c>
      <c r="K66" s="254">
        <v>2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166</v>
      </c>
      <c r="D67" s="254">
        <v>0</v>
      </c>
      <c r="E67" s="254">
        <v>0</v>
      </c>
      <c r="F67" s="254">
        <v>9</v>
      </c>
      <c r="G67" s="254">
        <v>40</v>
      </c>
      <c r="H67" s="254">
        <v>33</v>
      </c>
      <c r="I67" s="254">
        <v>41</v>
      </c>
      <c r="J67" s="254">
        <v>43</v>
      </c>
      <c r="K67" s="254">
        <v>0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2</v>
      </c>
      <c r="D68" s="271">
        <v>0</v>
      </c>
      <c r="E68" s="254">
        <v>0</v>
      </c>
      <c r="F68" s="271">
        <v>0</v>
      </c>
      <c r="G68" s="271">
        <v>1</v>
      </c>
      <c r="H68" s="254">
        <v>1</v>
      </c>
      <c r="I68" s="254">
        <v>0</v>
      </c>
      <c r="J68" s="254">
        <v>0</v>
      </c>
      <c r="K68" s="254">
        <v>0</v>
      </c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1</v>
      </c>
      <c r="D69" s="271">
        <v>0</v>
      </c>
      <c r="E69" s="271">
        <v>0</v>
      </c>
      <c r="F69" s="271">
        <v>0</v>
      </c>
      <c r="G69" s="271">
        <v>1</v>
      </c>
      <c r="H69" s="254">
        <v>0</v>
      </c>
      <c r="I69" s="254">
        <v>0</v>
      </c>
      <c r="J69" s="254">
        <v>0</v>
      </c>
      <c r="K69" s="254">
        <v>0</v>
      </c>
      <c r="L69" s="194"/>
      <c r="M69" s="189"/>
      <c r="N69" s="189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351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351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 t="shared" ref="C93:I93" si="1">C95+C96+C97+C98+C99+C100+C101+C102+C103+C104+C105</f>
        <v>19</v>
      </c>
      <c r="D93" s="270">
        <f t="shared" si="1"/>
        <v>6</v>
      </c>
      <c r="E93" s="270">
        <f t="shared" si="1"/>
        <v>6</v>
      </c>
      <c r="F93" s="270">
        <f t="shared" si="1"/>
        <v>13</v>
      </c>
      <c r="G93" s="270">
        <f t="shared" si="1"/>
        <v>13</v>
      </c>
      <c r="H93" s="270">
        <f t="shared" si="1"/>
        <v>19</v>
      </c>
      <c r="I93" s="270">
        <f t="shared" si="1"/>
        <v>3</v>
      </c>
      <c r="J93" s="198">
        <f t="shared" ref="J93:J103" si="2">D93+F93</f>
        <v>19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15</v>
      </c>
      <c r="D95" s="16">
        <v>3</v>
      </c>
      <c r="E95" s="16">
        <v>3</v>
      </c>
      <c r="F95" s="16">
        <v>12</v>
      </c>
      <c r="G95" s="16">
        <v>12</v>
      </c>
      <c r="H95" s="16">
        <v>15</v>
      </c>
      <c r="I95" s="16">
        <v>0</v>
      </c>
      <c r="J95" s="198">
        <f t="shared" si="2"/>
        <v>15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>
        <v>0</v>
      </c>
      <c r="G96" s="16">
        <v>0</v>
      </c>
      <c r="H96" s="16">
        <v>1</v>
      </c>
      <c r="I96" s="16">
        <v>0</v>
      </c>
      <c r="J96" s="198">
        <f t="shared" si="2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0</v>
      </c>
      <c r="E97" s="16">
        <v>0</v>
      </c>
      <c r="F97" s="16">
        <v>1</v>
      </c>
      <c r="G97" s="16">
        <v>1</v>
      </c>
      <c r="H97" s="16">
        <v>1</v>
      </c>
      <c r="I97" s="16">
        <v>2</v>
      </c>
      <c r="J97" s="198">
        <f t="shared" si="2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>
        <v>0</v>
      </c>
      <c r="G98" s="16">
        <v>0</v>
      </c>
      <c r="H98" s="16">
        <v>1</v>
      </c>
      <c r="I98" s="16">
        <v>0</v>
      </c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>
        <v>0</v>
      </c>
      <c r="G99" s="16">
        <v>0</v>
      </c>
      <c r="H99" s="16">
        <v>1</v>
      </c>
      <c r="I99" s="16">
        <v>0</v>
      </c>
      <c r="J99" s="198">
        <f t="shared" si="2"/>
        <v>1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>
        <v>0</v>
      </c>
      <c r="G101" s="16">
        <v>0</v>
      </c>
      <c r="H101" s="16"/>
      <c r="I101" s="16">
        <v>1</v>
      </c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>
        <v>0</v>
      </c>
      <c r="D106" s="55" t="s">
        <v>62</v>
      </c>
      <c r="E106" s="55" t="s">
        <v>62</v>
      </c>
      <c r="F106" s="55" t="s">
        <v>62</v>
      </c>
      <c r="G106" s="55" t="s">
        <v>62</v>
      </c>
      <c r="H106" s="16">
        <v>0</v>
      </c>
      <c r="I106" s="16">
        <v>0</v>
      </c>
      <c r="J106" s="207"/>
      <c r="K106" s="2"/>
      <c r="L106" s="2"/>
      <c r="M106" s="2"/>
      <c r="N106" s="2"/>
      <c r="O106" s="2"/>
      <c r="P106" s="2"/>
    </row>
    <row r="107" spans="1:16" ht="79.5" customHeight="1">
      <c r="A107" s="13" t="s">
        <v>288</v>
      </c>
      <c r="B107" s="47">
        <v>14</v>
      </c>
      <c r="C107" s="16">
        <v>19</v>
      </c>
      <c r="D107" s="55">
        <v>6</v>
      </c>
      <c r="E107" s="55">
        <v>6</v>
      </c>
      <c r="F107" s="55">
        <v>13</v>
      </c>
      <c r="G107" s="55">
        <v>13</v>
      </c>
      <c r="H107" s="16">
        <v>19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3">C117+C118+C119+C120+C121+C122+C123+C124+C125+C126+C127</f>
        <v>0</v>
      </c>
      <c r="D115" s="270">
        <f t="shared" si="3"/>
        <v>0</v>
      </c>
      <c r="E115" s="270">
        <f t="shared" si="3"/>
        <v>5</v>
      </c>
      <c r="F115" s="270">
        <f t="shared" si="3"/>
        <v>3</v>
      </c>
      <c r="G115" s="270">
        <f t="shared" si="3"/>
        <v>3</v>
      </c>
      <c r="H115" s="270">
        <f t="shared" si="3"/>
        <v>4</v>
      </c>
      <c r="I115" s="270">
        <f t="shared" si="3"/>
        <v>1</v>
      </c>
      <c r="J115" s="270">
        <f t="shared" si="3"/>
        <v>2</v>
      </c>
      <c r="K115" s="270">
        <f t="shared" si="3"/>
        <v>1</v>
      </c>
      <c r="L115" s="270">
        <f t="shared" si="3"/>
        <v>0</v>
      </c>
      <c r="M115" s="151">
        <f>D115+E115+F115+G115+H115+I115+J115+K115+L115+C115</f>
        <v>19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>
        <v>0</v>
      </c>
      <c r="D117" s="16">
        <v>0</v>
      </c>
      <c r="E117" s="16">
        <v>4</v>
      </c>
      <c r="F117" s="16">
        <v>3</v>
      </c>
      <c r="G117" s="16">
        <v>2</v>
      </c>
      <c r="H117" s="16">
        <v>2</v>
      </c>
      <c r="I117" s="276">
        <v>1</v>
      </c>
      <c r="J117" s="276">
        <v>2</v>
      </c>
      <c r="K117" s="276">
        <v>1</v>
      </c>
      <c r="L117" s="276">
        <v>0</v>
      </c>
      <c r="M117" s="151">
        <f t="shared" si="4"/>
        <v>15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1</v>
      </c>
      <c r="I118" s="276">
        <v>0</v>
      </c>
      <c r="J118" s="276">
        <v>0</v>
      </c>
      <c r="K118" s="276">
        <v>0</v>
      </c>
      <c r="L118" s="276">
        <v>0</v>
      </c>
      <c r="M118" s="151">
        <f t="shared" si="4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>
        <v>0</v>
      </c>
      <c r="D119" s="16"/>
      <c r="E119" s="16">
        <v>0</v>
      </c>
      <c r="F119" s="16">
        <v>0</v>
      </c>
      <c r="G119" s="16">
        <v>0</v>
      </c>
      <c r="H119" s="16">
        <v>1</v>
      </c>
      <c r="I119" s="276">
        <v>0</v>
      </c>
      <c r="J119" s="16"/>
      <c r="K119" s="276">
        <v>0</v>
      </c>
      <c r="L119" s="276">
        <v>0</v>
      </c>
      <c r="M119" s="151">
        <f t="shared" si="4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>
        <v>0</v>
      </c>
      <c r="D120" s="16">
        <v>0</v>
      </c>
      <c r="E120" s="16">
        <v>0</v>
      </c>
      <c r="F120" s="16">
        <v>0</v>
      </c>
      <c r="G120" s="16">
        <v>1</v>
      </c>
      <c r="H120" s="16">
        <v>0</v>
      </c>
      <c r="I120" s="276">
        <v>0</v>
      </c>
      <c r="J120" s="16">
        <v>0</v>
      </c>
      <c r="K120" s="276">
        <v>0</v>
      </c>
      <c r="L120" s="276">
        <v>0</v>
      </c>
      <c r="M120" s="151">
        <f t="shared" si="4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>
        <v>0</v>
      </c>
      <c r="D121" s="16">
        <v>0</v>
      </c>
      <c r="E121" s="16">
        <v>1</v>
      </c>
      <c r="F121" s="16">
        <v>0</v>
      </c>
      <c r="G121" s="16">
        <v>0</v>
      </c>
      <c r="H121" s="16">
        <v>0</v>
      </c>
      <c r="I121" s="276">
        <v>0</v>
      </c>
      <c r="J121" s="16">
        <v>0</v>
      </c>
      <c r="K121" s="276">
        <v>0</v>
      </c>
      <c r="L121" s="276">
        <v>0</v>
      </c>
      <c r="M121" s="151">
        <f t="shared" si="4"/>
        <v>1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276">
        <v>0</v>
      </c>
      <c r="J122" s="16">
        <v>0</v>
      </c>
      <c r="K122" s="276">
        <v>0</v>
      </c>
      <c r="L122" s="276">
        <v>0</v>
      </c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>
        <v>0</v>
      </c>
      <c r="D123" s="16">
        <v>0</v>
      </c>
      <c r="E123" s="16">
        <v>0</v>
      </c>
      <c r="F123" s="16"/>
      <c r="G123" s="16">
        <v>0</v>
      </c>
      <c r="H123" s="16">
        <v>0</v>
      </c>
      <c r="I123" s="276">
        <v>0</v>
      </c>
      <c r="J123" s="16">
        <v>0</v>
      </c>
      <c r="K123" s="276">
        <v>0</v>
      </c>
      <c r="L123" s="276">
        <v>0</v>
      </c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276">
        <v>0</v>
      </c>
      <c r="J124" s="16">
        <v>0</v>
      </c>
      <c r="K124" s="276">
        <v>0</v>
      </c>
      <c r="L124" s="276">
        <v>0</v>
      </c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276">
        <v>0</v>
      </c>
      <c r="J125" s="16">
        <v>0</v>
      </c>
      <c r="K125" s="276">
        <v>0</v>
      </c>
      <c r="L125" s="276">
        <v>0</v>
      </c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276">
        <v>0</v>
      </c>
      <c r="J126" s="16">
        <v>0</v>
      </c>
      <c r="K126" s="276">
        <v>0</v>
      </c>
      <c r="L126" s="276">
        <v>0</v>
      </c>
      <c r="M126" s="151">
        <f t="shared" si="4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276">
        <v>0</v>
      </c>
      <c r="J127" s="16">
        <v>0</v>
      </c>
      <c r="K127" s="276">
        <v>0</v>
      </c>
      <c r="L127" s="276">
        <v>0</v>
      </c>
      <c r="M127" s="151">
        <f t="shared" si="4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19</v>
      </c>
      <c r="D135" s="16"/>
      <c r="E135" s="16">
        <v>2</v>
      </c>
      <c r="F135" s="16">
        <v>5</v>
      </c>
      <c r="G135" s="16">
        <v>3</v>
      </c>
      <c r="H135" s="16">
        <v>2</v>
      </c>
      <c r="I135" s="16">
        <v>7</v>
      </c>
      <c r="J135" s="253">
        <f>K135+L135+M135+N135+O135+P135</f>
        <v>19</v>
      </c>
      <c r="K135" s="54">
        <v>5</v>
      </c>
      <c r="L135" s="54">
        <v>1</v>
      </c>
      <c r="M135" s="54">
        <v>3</v>
      </c>
      <c r="N135" s="54">
        <v>3</v>
      </c>
      <c r="O135" s="54"/>
      <c r="P135" s="54">
        <v>7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f>D143+E143+F143+G143</f>
        <v>2242</v>
      </c>
      <c r="D143" s="281">
        <v>0</v>
      </c>
      <c r="E143" s="281">
        <v>2242</v>
      </c>
      <c r="F143" s="281">
        <v>0</v>
      </c>
      <c r="G143" s="281">
        <v>0</v>
      </c>
      <c r="H143" s="281">
        <v>0</v>
      </c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f>D144+E144+F144+G144</f>
        <v>2242</v>
      </c>
      <c r="D144" s="281">
        <v>0</v>
      </c>
      <c r="E144" s="281">
        <v>2242</v>
      </c>
      <c r="F144" s="281">
        <v>0</v>
      </c>
      <c r="G144" s="281">
        <v>0</v>
      </c>
      <c r="H144" s="281">
        <v>0</v>
      </c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1387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136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1.5" customHeight="1">
      <c r="A147" s="30" t="s">
        <v>162</v>
      </c>
      <c r="B147" s="14" t="s">
        <v>17</v>
      </c>
      <c r="C147" s="281">
        <v>1234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1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2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5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67.400000000000006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67.400000000000006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33900/1000</f>
        <v>33.9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26100/1000</f>
        <v>26.1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17900/1000</f>
        <v>17.899999999999999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67.400000000000006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67.400000000000006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339</v>
      </c>
      <c r="D211" s="146"/>
      <c r="E211" s="133"/>
      <c r="F211" s="2"/>
      <c r="G211" s="133" t="s">
        <v>340</v>
      </c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341</v>
      </c>
      <c r="D213" s="146"/>
      <c r="E213" s="316" t="s">
        <v>342</v>
      </c>
      <c r="F213" s="2"/>
      <c r="G213" s="317">
        <v>43817</v>
      </c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143:H144 C95:I96 D97:I97 C97:C108 H98:H108 I98:I106 D98:G105 D135:J135 C145:C147 J119:J127 C117:H127">
      <formula1>-1000000</formula1>
      <formula2>9999999999</formula2>
    </dataValidation>
    <dataValidation type="whole" allowBlank="1" showInputMessage="1" showErrorMessage="1" error="Необходимо ввести целое значение." sqref="H68:K69 G52:G59 D39:I51 I52:I56 E52:F56 C39:C59 D66:D67 F66:K67 E66:E68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34" zoomScale="59" workbookViewId="0">
      <selection activeCell="C47" sqref="C4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391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9" customHeight="1">
      <c r="A2" s="571" t="s">
        <v>223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57146835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0.7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C38+C47+C51+C53+C54</f>
        <v>368</v>
      </c>
      <c r="D37" s="37">
        <f t="shared" ref="D37:I37" si="0">D38+D47+D51+D53+D54</f>
        <v>329</v>
      </c>
      <c r="E37" s="37">
        <f t="shared" si="0"/>
        <v>0</v>
      </c>
      <c r="F37" s="37">
        <f t="shared" si="0"/>
        <v>5</v>
      </c>
      <c r="G37" s="37">
        <f t="shared" si="0"/>
        <v>15</v>
      </c>
      <c r="H37" s="37">
        <f t="shared" si="0"/>
        <v>13</v>
      </c>
      <c r="I37" s="37">
        <f t="shared" si="0"/>
        <v>331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368</v>
      </c>
      <c r="D47" s="257">
        <v>329</v>
      </c>
      <c r="E47" s="257"/>
      <c r="F47" s="257">
        <v>5</v>
      </c>
      <c r="G47" s="257">
        <v>15</v>
      </c>
      <c r="H47" s="257">
        <v>13</v>
      </c>
      <c r="I47" s="257">
        <v>331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57"/>
      <c r="D52" s="263" t="s">
        <v>62</v>
      </c>
      <c r="E52" s="264"/>
      <c r="F52" s="264"/>
      <c r="G52" s="257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15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368</v>
      </c>
      <c r="D66" s="254"/>
      <c r="E66" s="254"/>
      <c r="F66" s="254">
        <v>42</v>
      </c>
      <c r="G66" s="254">
        <v>85</v>
      </c>
      <c r="H66" s="254">
        <v>92</v>
      </c>
      <c r="I66" s="254">
        <v>69</v>
      </c>
      <c r="J66" s="254">
        <v>80</v>
      </c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173</v>
      </c>
      <c r="D67" s="254"/>
      <c r="E67" s="254"/>
      <c r="F67" s="254">
        <v>21</v>
      </c>
      <c r="G67" s="254">
        <v>41</v>
      </c>
      <c r="H67" s="254">
        <v>47</v>
      </c>
      <c r="I67" s="254">
        <v>29</v>
      </c>
      <c r="J67" s="254">
        <v>35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v>5</v>
      </c>
      <c r="D68" s="271"/>
      <c r="E68" s="271"/>
      <c r="F68" s="271"/>
      <c r="G68" s="271">
        <v>2</v>
      </c>
      <c r="H68" s="254"/>
      <c r="I68" s="254">
        <v>1</v>
      </c>
      <c r="J68" s="254">
        <v>2</v>
      </c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v>1</v>
      </c>
      <c r="D69" s="271"/>
      <c r="E69" s="271"/>
      <c r="F69" s="271"/>
      <c r="G69" s="271">
        <v>1</v>
      </c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368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D82</f>
        <v>368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23</v>
      </c>
      <c r="D93" s="270">
        <v>8</v>
      </c>
      <c r="E93" s="270">
        <v>8</v>
      </c>
      <c r="F93" s="270">
        <v>15</v>
      </c>
      <c r="G93" s="270">
        <v>15</v>
      </c>
      <c r="H93" s="270">
        <v>23</v>
      </c>
      <c r="I93" s="270">
        <f>I95+I96+I97+I98+I99+I100+I101+I102+I103+I104+I105</f>
        <v>0</v>
      </c>
      <c r="J93" s="198">
        <f t="shared" ref="J93:J105" si="2">D93+F93</f>
        <v>23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20</v>
      </c>
      <c r="D95" s="16">
        <v>6</v>
      </c>
      <c r="E95" s="16">
        <v>6</v>
      </c>
      <c r="F95" s="16">
        <v>14</v>
      </c>
      <c r="G95" s="16">
        <v>14</v>
      </c>
      <c r="H95" s="16">
        <v>20</v>
      </c>
      <c r="I95" s="16">
        <v>0</v>
      </c>
      <c r="J95" s="198">
        <f t="shared" si="2"/>
        <v>20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>
        <v>0</v>
      </c>
      <c r="J96" s="198">
        <f t="shared" si="2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2</v>
      </c>
      <c r="D97" s="16">
        <v>1</v>
      </c>
      <c r="E97" s="16">
        <v>1</v>
      </c>
      <c r="F97" s="16">
        <v>1</v>
      </c>
      <c r="G97" s="16">
        <v>1</v>
      </c>
      <c r="H97" s="16">
        <v>2</v>
      </c>
      <c r="I97" s="16">
        <v>0</v>
      </c>
      <c r="J97" s="198">
        <f t="shared" si="2"/>
        <v>2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>
        <v>0</v>
      </c>
      <c r="G98" s="16">
        <v>0</v>
      </c>
      <c r="H98" s="16">
        <v>1</v>
      </c>
      <c r="I98" s="16">
        <v>0</v>
      </c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0</v>
      </c>
      <c r="D99" s="16">
        <v>0</v>
      </c>
      <c r="E99" s="16"/>
      <c r="F99" s="16">
        <v>0</v>
      </c>
      <c r="G99" s="16">
        <v>0</v>
      </c>
      <c r="H99" s="16">
        <v>0</v>
      </c>
      <c r="I99" s="16">
        <v>0</v>
      </c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>
        <v>0</v>
      </c>
      <c r="D100" s="16">
        <v>0</v>
      </c>
      <c r="E100" s="16"/>
      <c r="F100" s="16">
        <v>0</v>
      </c>
      <c r="G100" s="16">
        <v>0</v>
      </c>
      <c r="H100" s="16">
        <v>0</v>
      </c>
      <c r="I100" s="16">
        <v>0</v>
      </c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>
        <v>0</v>
      </c>
      <c r="D101" s="16">
        <v>0</v>
      </c>
      <c r="E101" s="16"/>
      <c r="F101" s="16">
        <v>0</v>
      </c>
      <c r="G101" s="16">
        <v>0</v>
      </c>
      <c r="H101" s="16">
        <v>0</v>
      </c>
      <c r="I101" s="16">
        <v>0</v>
      </c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>
        <v>0</v>
      </c>
      <c r="D102" s="16">
        <v>0</v>
      </c>
      <c r="E102" s="16"/>
      <c r="F102" s="16">
        <v>0</v>
      </c>
      <c r="G102" s="16">
        <v>0</v>
      </c>
      <c r="H102" s="16">
        <v>0</v>
      </c>
      <c r="I102" s="16">
        <v>0</v>
      </c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>
        <v>0</v>
      </c>
      <c r="D103" s="16">
        <v>0</v>
      </c>
      <c r="E103" s="16"/>
      <c r="F103" s="16">
        <v>0</v>
      </c>
      <c r="G103" s="16">
        <v>0</v>
      </c>
      <c r="H103" s="16">
        <v>0</v>
      </c>
      <c r="I103" s="16">
        <v>0</v>
      </c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>
        <v>0</v>
      </c>
      <c r="D104" s="16">
        <v>0</v>
      </c>
      <c r="E104" s="16"/>
      <c r="F104" s="16">
        <v>0</v>
      </c>
      <c r="G104" s="16">
        <v>0</v>
      </c>
      <c r="H104" s="16">
        <v>0</v>
      </c>
      <c r="I104" s="16">
        <v>0</v>
      </c>
      <c r="J104" s="207">
        <f t="shared" si="2"/>
        <v>0</v>
      </c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>
        <v>0</v>
      </c>
      <c r="D105" s="16">
        <v>0</v>
      </c>
      <c r="E105" s="16"/>
      <c r="F105" s="16">
        <v>0</v>
      </c>
      <c r="G105" s="16">
        <v>0</v>
      </c>
      <c r="H105" s="16">
        <v>0</v>
      </c>
      <c r="I105" s="16">
        <v>0</v>
      </c>
      <c r="J105" s="207">
        <f t="shared" si="2"/>
        <v>0</v>
      </c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>
        <v>0</v>
      </c>
      <c r="D106" s="55" t="s">
        <v>62</v>
      </c>
      <c r="E106" s="55" t="s">
        <v>62</v>
      </c>
      <c r="F106" s="55" t="s">
        <v>62</v>
      </c>
      <c r="G106" s="55" t="s">
        <v>62</v>
      </c>
      <c r="H106" s="16">
        <v>0</v>
      </c>
      <c r="I106" s="16">
        <v>0</v>
      </c>
      <c r="J106" s="207"/>
      <c r="K106" s="2"/>
      <c r="L106" s="2"/>
      <c r="M106" s="2"/>
      <c r="N106" s="2"/>
      <c r="O106" s="2"/>
      <c r="P106" s="2"/>
    </row>
    <row r="107" spans="1:16" ht="81" customHeight="1">
      <c r="A107" s="13" t="s">
        <v>288</v>
      </c>
      <c r="B107" s="47">
        <v>14</v>
      </c>
      <c r="C107" s="16">
        <v>19</v>
      </c>
      <c r="D107" s="55">
        <v>8</v>
      </c>
      <c r="E107" s="55">
        <v>8</v>
      </c>
      <c r="F107" s="55">
        <v>11</v>
      </c>
      <c r="G107" s="55">
        <v>11</v>
      </c>
      <c r="H107" s="16">
        <v>19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>C117+C118+C119+C120+C121+C122+C123+C124+C125+C126+C127</f>
        <v>1</v>
      </c>
      <c r="D115" s="270">
        <f t="shared" ref="D115:L115" si="3">D117+D118+D119+D120+D121+D122+D123+D124+D125+D126+D127</f>
        <v>2</v>
      </c>
      <c r="E115" s="270">
        <f t="shared" si="3"/>
        <v>2</v>
      </c>
      <c r="F115" s="270">
        <f t="shared" si="3"/>
        <v>5</v>
      </c>
      <c r="G115" s="270">
        <f t="shared" si="3"/>
        <v>3</v>
      </c>
      <c r="H115" s="270">
        <f t="shared" si="3"/>
        <v>4</v>
      </c>
      <c r="I115" s="270">
        <f t="shared" si="3"/>
        <v>3</v>
      </c>
      <c r="J115" s="270">
        <f t="shared" si="3"/>
        <v>2</v>
      </c>
      <c r="K115" s="270">
        <f t="shared" si="3"/>
        <v>1</v>
      </c>
      <c r="L115" s="270">
        <f t="shared" si="3"/>
        <v>0</v>
      </c>
      <c r="M115" s="151">
        <f>D115+E115+F115+G115+H115+I115+J115+K115+L115+C115</f>
        <v>23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>
        <v>1</v>
      </c>
      <c r="D117" s="16">
        <v>2</v>
      </c>
      <c r="E117" s="16">
        <v>2</v>
      </c>
      <c r="F117" s="16">
        <v>5</v>
      </c>
      <c r="G117" s="16">
        <v>3</v>
      </c>
      <c r="H117" s="16">
        <v>3</v>
      </c>
      <c r="I117" s="276">
        <v>2</v>
      </c>
      <c r="J117" s="276">
        <v>2</v>
      </c>
      <c r="K117" s="276">
        <v>0</v>
      </c>
      <c r="L117" s="276">
        <v>0</v>
      </c>
      <c r="M117" s="151">
        <f t="shared" si="4"/>
        <v>20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4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1</v>
      </c>
      <c r="J119" s="16">
        <v>0</v>
      </c>
      <c r="K119" s="16">
        <v>1</v>
      </c>
      <c r="L119" s="16">
        <v>0</v>
      </c>
      <c r="M119" s="151">
        <f t="shared" si="4"/>
        <v>2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51">
        <f t="shared" si="4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276">
        <v>0</v>
      </c>
      <c r="J121" s="276">
        <v>0</v>
      </c>
      <c r="K121" s="276">
        <v>0</v>
      </c>
      <c r="L121" s="276">
        <v>0</v>
      </c>
      <c r="M121" s="151">
        <f t="shared" si="4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276">
        <v>0</v>
      </c>
      <c r="J122" s="276">
        <v>0</v>
      </c>
      <c r="K122" s="276">
        <v>0</v>
      </c>
      <c r="L122" s="276">
        <v>0</v>
      </c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276">
        <v>0</v>
      </c>
      <c r="J123" s="276">
        <v>0</v>
      </c>
      <c r="K123" s="276">
        <v>0</v>
      </c>
      <c r="L123" s="276">
        <v>0</v>
      </c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276">
        <v>0</v>
      </c>
      <c r="J124" s="276">
        <v>0</v>
      </c>
      <c r="K124" s="276">
        <v>0</v>
      </c>
      <c r="L124" s="276">
        <v>0</v>
      </c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276">
        <v>0</v>
      </c>
      <c r="J125" s="276">
        <v>0</v>
      </c>
      <c r="K125" s="276">
        <v>0</v>
      </c>
      <c r="L125" s="276">
        <v>0</v>
      </c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276">
        <v>0</v>
      </c>
      <c r="J126" s="276">
        <v>0</v>
      </c>
      <c r="K126" s="276">
        <v>0</v>
      </c>
      <c r="L126" s="276">
        <v>0</v>
      </c>
      <c r="M126" s="151">
        <f t="shared" si="4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276">
        <v>0</v>
      </c>
      <c r="J127" s="276">
        <v>0</v>
      </c>
      <c r="K127" s="276">
        <v>0</v>
      </c>
      <c r="L127" s="276">
        <v>0</v>
      </c>
      <c r="M127" s="151">
        <f t="shared" si="4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23</v>
      </c>
      <c r="D135" s="16">
        <v>2</v>
      </c>
      <c r="E135" s="16">
        <v>1</v>
      </c>
      <c r="F135" s="16">
        <v>3</v>
      </c>
      <c r="G135" s="16">
        <v>8</v>
      </c>
      <c r="H135" s="16">
        <v>4</v>
      </c>
      <c r="I135" s="16">
        <v>5</v>
      </c>
      <c r="J135" s="253">
        <v>23</v>
      </c>
      <c r="K135" s="54">
        <v>2</v>
      </c>
      <c r="L135" s="54">
        <v>1</v>
      </c>
      <c r="M135" s="54">
        <v>3</v>
      </c>
      <c r="N135" s="54">
        <v>8</v>
      </c>
      <c r="O135" s="54">
        <v>4</v>
      </c>
      <c r="P135" s="54">
        <v>5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2750</v>
      </c>
      <c r="D143" s="281"/>
      <c r="E143" s="281">
        <v>2750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2750</v>
      </c>
      <c r="D144" s="281"/>
      <c r="E144" s="281">
        <v>2750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1584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204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f>1584-75</f>
        <v>1509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 customHeight="1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1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 customHeight="1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3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 customHeight="1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6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0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28.5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v>0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28.5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28.5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28.5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32"/>
      <c r="B219" s="132"/>
      <c r="C219" s="132"/>
      <c r="D219" s="13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32"/>
      <c r="B220" s="132"/>
      <c r="C220" s="132"/>
      <c r="D220" s="13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32"/>
      <c r="B221" s="132"/>
      <c r="C221" s="132"/>
      <c r="D221" s="13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32"/>
      <c r="B222" s="132"/>
      <c r="C222" s="132"/>
      <c r="D222" s="13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32"/>
      <c r="B223" s="132"/>
      <c r="C223" s="132"/>
      <c r="D223" s="13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32"/>
      <c r="B224" s="132"/>
      <c r="C224" s="132"/>
      <c r="D224" s="13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32"/>
      <c r="B225" s="132"/>
      <c r="C225" s="132"/>
      <c r="D225" s="13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32"/>
      <c r="B226" s="132"/>
      <c r="C226" s="132"/>
      <c r="D226" s="13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32"/>
      <c r="B227" s="132"/>
      <c r="C227" s="132"/>
      <c r="D227" s="13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32"/>
      <c r="B228" s="132"/>
      <c r="C228" s="132"/>
      <c r="D228" s="13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32"/>
      <c r="B229" s="132"/>
      <c r="C229" s="132"/>
      <c r="D229" s="13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32"/>
      <c r="B230" s="132"/>
      <c r="C230" s="132"/>
      <c r="D230" s="132"/>
      <c r="E230" s="13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32"/>
      <c r="B231" s="132"/>
      <c r="C231" s="132"/>
      <c r="D231" s="13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32"/>
      <c r="B232" s="132"/>
      <c r="C232" s="132"/>
      <c r="D232" s="13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32"/>
      <c r="B233" s="132"/>
      <c r="C233" s="132"/>
      <c r="D233" s="13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32"/>
      <c r="B234" s="132"/>
      <c r="C234" s="132"/>
      <c r="D234" s="13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32"/>
      <c r="B235" s="132"/>
      <c r="C235" s="132"/>
      <c r="D235" s="13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32"/>
      <c r="B236" s="132"/>
      <c r="C236" s="132"/>
      <c r="D236" s="13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32"/>
      <c r="B237" s="132"/>
      <c r="C237" s="132"/>
      <c r="D237" s="13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32"/>
      <c r="B238" s="132"/>
      <c r="C238" s="132"/>
      <c r="D238" s="13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34" zoomScale="59" workbookViewId="0">
      <selection activeCell="H75" sqref="H75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15.75" customHeight="1">
      <c r="A2" s="571" t="s">
        <v>245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0</v>
      </c>
      <c r="C3" s="565"/>
      <c r="D3" s="566"/>
      <c r="E3" s="564" t="s">
        <v>1</v>
      </c>
      <c r="F3" s="565"/>
      <c r="G3" s="566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 t="s">
        <v>2</v>
      </c>
      <c r="C4" s="578"/>
      <c r="D4" s="578"/>
      <c r="E4" s="532">
        <v>57149976</v>
      </c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96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C38+C47+C48+C51+C53+C54</f>
        <v>162</v>
      </c>
      <c r="D37" s="37">
        <f t="shared" ref="D37:I37" si="0">D38+D47+D48+D51+D53+D54</f>
        <v>129</v>
      </c>
      <c r="E37" s="37">
        <f t="shared" si="0"/>
        <v>0</v>
      </c>
      <c r="F37" s="37">
        <f t="shared" si="0"/>
        <v>1</v>
      </c>
      <c r="G37" s="37">
        <f t="shared" si="0"/>
        <v>8</v>
      </c>
      <c r="H37" s="37">
        <f t="shared" si="0"/>
        <v>6</v>
      </c>
      <c r="I37" s="37">
        <f t="shared" si="0"/>
        <v>126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162</v>
      </c>
      <c r="D47" s="257">
        <v>129</v>
      </c>
      <c r="E47" s="257"/>
      <c r="F47" s="257">
        <v>1</v>
      </c>
      <c r="G47" s="257">
        <v>8</v>
      </c>
      <c r="H47" s="257">
        <v>6</v>
      </c>
      <c r="I47" s="257">
        <v>126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7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162</v>
      </c>
      <c r="D66" s="254"/>
      <c r="E66" s="254">
        <v>5</v>
      </c>
      <c r="F66" s="254">
        <v>28</v>
      </c>
      <c r="G66" s="254">
        <v>33</v>
      </c>
      <c r="H66" s="254">
        <v>32</v>
      </c>
      <c r="I66" s="254">
        <v>31</v>
      </c>
      <c r="J66" s="254">
        <v>32</v>
      </c>
      <c r="K66" s="254">
        <v>1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84</v>
      </c>
      <c r="D67" s="254"/>
      <c r="E67" s="254">
        <v>2</v>
      </c>
      <c r="F67" s="254">
        <v>11</v>
      </c>
      <c r="G67" s="254">
        <v>21</v>
      </c>
      <c r="H67" s="254">
        <v>16</v>
      </c>
      <c r="I67" s="254">
        <v>15</v>
      </c>
      <c r="J67" s="254">
        <v>18</v>
      </c>
      <c r="K67" s="254">
        <v>1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v>1</v>
      </c>
      <c r="D68" s="271"/>
      <c r="E68" s="271"/>
      <c r="F68" s="271"/>
      <c r="G68" s="271"/>
      <c r="H68" s="254"/>
      <c r="I68" s="254"/>
      <c r="J68" s="254">
        <v>1</v>
      </c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/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162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162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11</v>
      </c>
      <c r="D93" s="270">
        <v>6</v>
      </c>
      <c r="E93" s="270">
        <v>6</v>
      </c>
      <c r="F93" s="270">
        <v>5</v>
      </c>
      <c r="G93" s="270">
        <v>5</v>
      </c>
      <c r="H93" s="270">
        <v>11</v>
      </c>
      <c r="I93" s="270">
        <f>I95+I96+I97+I98+I99+I100+I101+I102+I103+I104+I105</f>
        <v>0</v>
      </c>
      <c r="J93" s="198">
        <f t="shared" ref="J93:J103" si="2">D93+F93</f>
        <v>11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9</v>
      </c>
      <c r="D95" s="16">
        <v>4</v>
      </c>
      <c r="E95" s="16">
        <v>4</v>
      </c>
      <c r="F95" s="16">
        <v>5</v>
      </c>
      <c r="G95" s="16">
        <v>5</v>
      </c>
      <c r="H95" s="16">
        <v>9</v>
      </c>
      <c r="I95" s="16"/>
      <c r="J95" s="198">
        <f t="shared" si="2"/>
        <v>9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>
        <v>0</v>
      </c>
      <c r="G96" s="16">
        <v>0</v>
      </c>
      <c r="H96" s="16">
        <v>1</v>
      </c>
      <c r="I96" s="16"/>
      <c r="J96" s="198">
        <f t="shared" si="2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>
        <v>0</v>
      </c>
      <c r="G97" s="16">
        <v>0</v>
      </c>
      <c r="H97" s="16">
        <v>1</v>
      </c>
      <c r="I97" s="16"/>
      <c r="J97" s="198">
        <f t="shared" si="2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0</v>
      </c>
      <c r="D98" s="16"/>
      <c r="E98" s="16"/>
      <c r="F98" s="16"/>
      <c r="G98" s="16"/>
      <c r="H98" s="16"/>
      <c r="I98" s="16"/>
      <c r="J98" s="198">
        <f t="shared" si="2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0</v>
      </c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>
        <v>0</v>
      </c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>
        <v>0</v>
      </c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>
        <v>0</v>
      </c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>
        <v>0</v>
      </c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>
        <v>0</v>
      </c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>
        <v>0</v>
      </c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>
        <v>0</v>
      </c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9.5" customHeight="1">
      <c r="A107" s="13" t="s">
        <v>288</v>
      </c>
      <c r="B107" s="47">
        <v>14</v>
      </c>
      <c r="C107" s="16">
        <v>11</v>
      </c>
      <c r="D107" s="55">
        <v>6</v>
      </c>
      <c r="E107" s="55">
        <v>6</v>
      </c>
      <c r="F107" s="55">
        <v>5</v>
      </c>
      <c r="G107" s="55">
        <v>5</v>
      </c>
      <c r="H107" s="16">
        <v>11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v>1</v>
      </c>
      <c r="D115" s="270">
        <f t="shared" ref="D115:L115" si="3">D117+D118+D119+D120+D121+D122+D123+D124+D125+D126+D127</f>
        <v>0</v>
      </c>
      <c r="E115" s="270">
        <f t="shared" si="3"/>
        <v>3</v>
      </c>
      <c r="F115" s="270">
        <f t="shared" si="3"/>
        <v>1</v>
      </c>
      <c r="G115" s="270">
        <f t="shared" si="3"/>
        <v>1</v>
      </c>
      <c r="H115" s="270">
        <f t="shared" si="3"/>
        <v>1</v>
      </c>
      <c r="I115" s="270">
        <f t="shared" si="3"/>
        <v>0</v>
      </c>
      <c r="J115" s="270">
        <f t="shared" si="3"/>
        <v>3</v>
      </c>
      <c r="K115" s="270">
        <f t="shared" si="3"/>
        <v>0</v>
      </c>
      <c r="L115" s="270">
        <f t="shared" si="3"/>
        <v>1</v>
      </c>
      <c r="M115" s="151">
        <f>C115+D115+E115+F115+G115+H115+I115+K115+J115+L115</f>
        <v>11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C116+D116+E116+F116+G116+H116+I116+K116+J116+L116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>
        <v>1</v>
      </c>
      <c r="D117" s="16"/>
      <c r="E117" s="16">
        <v>3</v>
      </c>
      <c r="F117" s="16">
        <v>1</v>
      </c>
      <c r="G117" s="16">
        <v>1</v>
      </c>
      <c r="H117" s="16">
        <v>1</v>
      </c>
      <c r="I117" s="276"/>
      <c r="J117" s="276">
        <v>2</v>
      </c>
      <c r="K117" s="276"/>
      <c r="L117" s="276"/>
      <c r="M117" s="151">
        <f t="shared" si="4"/>
        <v>9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>
        <v>1</v>
      </c>
      <c r="K118" s="276"/>
      <c r="L118" s="276"/>
      <c r="M118" s="151">
        <f t="shared" si="4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>
        <v>1</v>
      </c>
      <c r="M119" s="151">
        <f t="shared" si="4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4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11</v>
      </c>
      <c r="D135" s="16">
        <v>3</v>
      </c>
      <c r="E135" s="16">
        <v>1</v>
      </c>
      <c r="F135" s="16">
        <v>2</v>
      </c>
      <c r="G135" s="16"/>
      <c r="H135" s="16"/>
      <c r="I135" s="16">
        <v>5</v>
      </c>
      <c r="J135" s="253">
        <v>11</v>
      </c>
      <c r="K135" s="54">
        <v>3</v>
      </c>
      <c r="L135" s="54">
        <v>1</v>
      </c>
      <c r="M135" s="54">
        <v>2</v>
      </c>
      <c r="N135" s="54"/>
      <c r="O135" s="54"/>
      <c r="P135" s="54">
        <v>5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1110</v>
      </c>
      <c r="D143" s="281"/>
      <c r="E143" s="281">
        <v>1110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1110</v>
      </c>
      <c r="D144" s="281"/>
      <c r="E144" s="281">
        <v>1110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739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238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v>648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3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3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3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68.66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68.66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37260/1000</f>
        <v>37.26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68.66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68.66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indexed="13"/>
  </sheetPr>
  <dimension ref="A1:AF295"/>
  <sheetViews>
    <sheetView topLeftCell="A40" zoomScale="59" workbookViewId="0">
      <selection activeCell="M107" sqref="M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34.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6" customHeight="1">
      <c r="A2" s="571" t="s">
        <v>218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10290140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93.75" customHeight="1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75" customHeight="1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15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C38+C47+C48+C51+C53+C54</f>
        <v>153</v>
      </c>
      <c r="D37" s="37">
        <f t="shared" ref="D37:I37" si="0">D38+D47+D48+D51+D53+D54</f>
        <v>125</v>
      </c>
      <c r="E37" s="37">
        <f t="shared" si="0"/>
        <v>12</v>
      </c>
      <c r="F37" s="37">
        <f t="shared" si="0"/>
        <v>0</v>
      </c>
      <c r="G37" s="37">
        <f t="shared" si="0"/>
        <v>7</v>
      </c>
      <c r="H37" s="37">
        <f t="shared" si="0"/>
        <v>5</v>
      </c>
      <c r="I37" s="37">
        <f t="shared" si="0"/>
        <v>125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v>12</v>
      </c>
      <c r="D38" s="253">
        <v>12</v>
      </c>
      <c r="E38" s="253">
        <v>12</v>
      </c>
      <c r="F38" s="253">
        <f>F39+F40+F41+F42+F43+F44+F45+F46</f>
        <v>0</v>
      </c>
      <c r="G38" s="253">
        <v>1</v>
      </c>
      <c r="H38" s="253">
        <v>1</v>
      </c>
      <c r="I38" s="253">
        <v>12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>
        <v>12</v>
      </c>
      <c r="D40" s="257">
        <v>12</v>
      </c>
      <c r="E40" s="257">
        <v>12</v>
      </c>
      <c r="F40" s="257"/>
      <c r="G40" s="257">
        <v>1</v>
      </c>
      <c r="H40" s="257">
        <v>1</v>
      </c>
      <c r="I40" s="257">
        <v>12</v>
      </c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141</v>
      </c>
      <c r="D47" s="257">
        <v>113</v>
      </c>
      <c r="E47" s="257"/>
      <c r="F47" s="257"/>
      <c r="G47" s="257">
        <v>6</v>
      </c>
      <c r="H47" s="257">
        <v>4</v>
      </c>
      <c r="I47" s="257">
        <v>113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5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>
        <v>12</v>
      </c>
      <c r="D59" s="263" t="s">
        <v>62</v>
      </c>
      <c r="E59" s="263" t="s">
        <v>62</v>
      </c>
      <c r="F59" s="263" t="s">
        <v>62</v>
      </c>
      <c r="G59" s="257">
        <v>1</v>
      </c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304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153</v>
      </c>
      <c r="D66" s="254"/>
      <c r="E66" s="254"/>
      <c r="F66" s="254">
        <v>27</v>
      </c>
      <c r="G66" s="254">
        <v>32</v>
      </c>
      <c r="H66" s="254">
        <v>27</v>
      </c>
      <c r="I66" s="254">
        <v>34</v>
      </c>
      <c r="J66" s="254">
        <v>29</v>
      </c>
      <c r="K66" s="254">
        <v>4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87</v>
      </c>
      <c r="D67" s="254"/>
      <c r="E67" s="254"/>
      <c r="F67" s="254">
        <v>19</v>
      </c>
      <c r="G67" s="254">
        <v>13</v>
      </c>
      <c r="H67" s="254">
        <v>16</v>
      </c>
      <c r="I67" s="254">
        <v>21</v>
      </c>
      <c r="J67" s="254">
        <v>16</v>
      </c>
      <c r="K67" s="254">
        <v>2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17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v>153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v>153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12</v>
      </c>
      <c r="D93" s="270">
        <v>7</v>
      </c>
      <c r="E93" s="270">
        <v>7</v>
      </c>
      <c r="F93" s="270">
        <v>5</v>
      </c>
      <c r="G93" s="270">
        <v>5</v>
      </c>
      <c r="H93" s="270">
        <v>12</v>
      </c>
      <c r="I93" s="270">
        <f>I95+I96+I97+I98+I99+I100+I101+I102+I103+I104+I105</f>
        <v>0</v>
      </c>
      <c r="J93" s="198">
        <f t="shared" ref="J93:J103" si="1">D93+F93</f>
        <v>12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8</v>
      </c>
      <c r="D95" s="16">
        <v>5</v>
      </c>
      <c r="E95" s="16">
        <v>5</v>
      </c>
      <c r="F95" s="16">
        <v>3</v>
      </c>
      <c r="G95" s="16">
        <v>3</v>
      </c>
      <c r="H95" s="16">
        <v>8</v>
      </c>
      <c r="I95" s="16"/>
      <c r="J95" s="198">
        <f t="shared" si="1"/>
        <v>8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/>
      <c r="E96" s="16"/>
      <c r="F96" s="16">
        <v>1</v>
      </c>
      <c r="G96" s="16">
        <v>1</v>
      </c>
      <c r="H96" s="16">
        <v>1</v>
      </c>
      <c r="I96" s="16"/>
      <c r="J96" s="198">
        <f t="shared" si="1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/>
      <c r="E97" s="16"/>
      <c r="F97" s="16">
        <v>1</v>
      </c>
      <c r="G97" s="16">
        <v>1</v>
      </c>
      <c r="H97" s="16">
        <v>1</v>
      </c>
      <c r="I97" s="16"/>
      <c r="J97" s="198">
        <f t="shared" si="1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/>
      <c r="G98" s="16"/>
      <c r="H98" s="16">
        <v>1</v>
      </c>
      <c r="I98" s="16"/>
      <c r="J98" s="198">
        <f t="shared" si="1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/>
      <c r="G99" s="16"/>
      <c r="H99" s="16">
        <v>1</v>
      </c>
      <c r="I99" s="16"/>
      <c r="J99" s="198">
        <f t="shared" si="1"/>
        <v>1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9.5" customHeight="1">
      <c r="A107" s="13" t="s">
        <v>288</v>
      </c>
      <c r="B107" s="47">
        <v>14</v>
      </c>
      <c r="C107" s="16">
        <v>11</v>
      </c>
      <c r="D107" s="55">
        <v>7</v>
      </c>
      <c r="E107" s="55">
        <v>7</v>
      </c>
      <c r="F107" s="55">
        <v>4</v>
      </c>
      <c r="G107" s="55">
        <v>4</v>
      </c>
      <c r="H107" s="16">
        <v>11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>C117+C118+C119+C120+C121+C122+C123+C124+C125+C126+C127</f>
        <v>0</v>
      </c>
      <c r="D115" s="270">
        <v>2</v>
      </c>
      <c r="E115" s="270">
        <v>1</v>
      </c>
      <c r="F115" s="270">
        <v>3</v>
      </c>
      <c r="G115" s="270">
        <v>1</v>
      </c>
      <c r="H115" s="270">
        <v>1</v>
      </c>
      <c r="I115" s="270">
        <v>1</v>
      </c>
      <c r="J115" s="270">
        <v>2</v>
      </c>
      <c r="K115" s="270">
        <v>0</v>
      </c>
      <c r="L115" s="270">
        <v>1</v>
      </c>
      <c r="M115" s="151">
        <f>D115+E115+F115+G115+H115+I115+J115+K115+L115+C115</f>
        <v>12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2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>
        <v>0</v>
      </c>
      <c r="D117" s="16">
        <v>2</v>
      </c>
      <c r="E117" s="16">
        <v>1</v>
      </c>
      <c r="F117" s="16">
        <v>2</v>
      </c>
      <c r="G117" s="16">
        <v>0</v>
      </c>
      <c r="H117" s="16">
        <v>0</v>
      </c>
      <c r="I117" s="276">
        <v>1</v>
      </c>
      <c r="J117" s="276">
        <v>1</v>
      </c>
      <c r="K117" s="276">
        <v>0</v>
      </c>
      <c r="L117" s="276">
        <v>1</v>
      </c>
      <c r="M117" s="151">
        <f t="shared" si="2"/>
        <v>8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>
        <v>1</v>
      </c>
      <c r="I118" s="276"/>
      <c r="J118" s="276"/>
      <c r="K118" s="276"/>
      <c r="L118" s="276"/>
      <c r="M118" s="151">
        <f t="shared" si="2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>
        <v>1</v>
      </c>
      <c r="K119" s="16"/>
      <c r="L119" s="16"/>
      <c r="M119" s="151">
        <f t="shared" si="2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>
        <v>1</v>
      </c>
      <c r="H120" s="16"/>
      <c r="I120" s="16"/>
      <c r="J120" s="16"/>
      <c r="K120" s="16"/>
      <c r="L120" s="16"/>
      <c r="M120" s="151">
        <f t="shared" si="2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>
        <v>1</v>
      </c>
      <c r="G121" s="16"/>
      <c r="H121" s="16"/>
      <c r="I121" s="276"/>
      <c r="J121" s="276"/>
      <c r="K121" s="276"/>
      <c r="L121" s="276"/>
      <c r="M121" s="151">
        <f t="shared" si="2"/>
        <v>1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2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2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2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2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2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2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12</v>
      </c>
      <c r="D135" s="16">
        <v>1</v>
      </c>
      <c r="E135" s="16">
        <v>0</v>
      </c>
      <c r="F135" s="16">
        <v>1</v>
      </c>
      <c r="G135" s="16">
        <v>3</v>
      </c>
      <c r="H135" s="16">
        <v>1</v>
      </c>
      <c r="I135" s="16">
        <v>6</v>
      </c>
      <c r="J135" s="253">
        <v>12</v>
      </c>
      <c r="K135" s="54">
        <v>2</v>
      </c>
      <c r="L135" s="54">
        <v>0</v>
      </c>
      <c r="M135" s="54">
        <v>1</v>
      </c>
      <c r="N135" s="54">
        <v>3</v>
      </c>
      <c r="O135" s="54">
        <v>1</v>
      </c>
      <c r="P135" s="54">
        <v>5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2279</v>
      </c>
      <c r="D143" s="281"/>
      <c r="E143" s="281">
        <v>2279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2279</v>
      </c>
      <c r="D144" s="281"/>
      <c r="E144" s="281">
        <v>2279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774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71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30" t="s">
        <v>162</v>
      </c>
      <c r="B147" s="14" t="s">
        <v>17</v>
      </c>
      <c r="C147" s="281">
        <v>647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7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2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6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36.4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36.4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5000/1000</f>
        <v>5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36.4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36.4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43" zoomScale="59" workbookViewId="0">
      <selection activeCell="K106" sqref="K10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26.25" customHeight="1">
      <c r="A2" s="571" t="s">
        <v>214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48615403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9.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C38+C47+C51+C53+C54</f>
        <v>47</v>
      </c>
      <c r="D37" s="37">
        <f t="shared" ref="D37:I37" si="0">D38+D47+D51+D53+D54</f>
        <v>40</v>
      </c>
      <c r="E37" s="37">
        <f t="shared" si="0"/>
        <v>0</v>
      </c>
      <c r="F37" s="37">
        <f t="shared" si="0"/>
        <v>0</v>
      </c>
      <c r="G37" s="37">
        <f t="shared" si="0"/>
        <v>3</v>
      </c>
      <c r="H37" s="37">
        <f t="shared" si="0"/>
        <v>2</v>
      </c>
      <c r="I37" s="37">
        <f t="shared" si="0"/>
        <v>39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47</v>
      </c>
      <c r="D47" s="257">
        <v>40</v>
      </c>
      <c r="E47" s="257"/>
      <c r="F47" s="257"/>
      <c r="G47" s="257">
        <v>3</v>
      </c>
      <c r="H47" s="257">
        <v>2</v>
      </c>
      <c r="I47" s="257">
        <v>39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1.5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7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>
        <v>40</v>
      </c>
      <c r="D59" s="263" t="s">
        <v>62</v>
      </c>
      <c r="E59" s="263" t="s">
        <v>62</v>
      </c>
      <c r="F59" s="263" t="s">
        <v>62</v>
      </c>
      <c r="G59" s="257">
        <v>2</v>
      </c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47</v>
      </c>
      <c r="D66" s="254"/>
      <c r="E66" s="254"/>
      <c r="F66" s="254"/>
      <c r="G66" s="254">
        <v>10</v>
      </c>
      <c r="H66" s="254">
        <v>10</v>
      </c>
      <c r="I66" s="254">
        <v>15</v>
      </c>
      <c r="J66" s="254">
        <v>12</v>
      </c>
      <c r="K66" s="254">
        <v>0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22</v>
      </c>
      <c r="D67" s="254"/>
      <c r="E67" s="254"/>
      <c r="F67" s="254"/>
      <c r="G67" s="254">
        <v>4</v>
      </c>
      <c r="H67" s="254">
        <v>5</v>
      </c>
      <c r="I67" s="254">
        <v>7</v>
      </c>
      <c r="J67" s="254">
        <v>6</v>
      </c>
      <c r="K67" s="254">
        <v>0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44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47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47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3</v>
      </c>
      <c r="D93" s="270">
        <v>2</v>
      </c>
      <c r="E93" s="270">
        <v>2</v>
      </c>
      <c r="F93" s="270">
        <v>1</v>
      </c>
      <c r="G93" s="270">
        <v>1</v>
      </c>
      <c r="H93" s="270">
        <v>3</v>
      </c>
      <c r="I93" s="270">
        <v>0</v>
      </c>
      <c r="J93" s="198">
        <f t="shared" ref="J93:J103" si="2">D93+F93</f>
        <v>3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3</v>
      </c>
      <c r="D95" s="16">
        <v>2</v>
      </c>
      <c r="E95" s="16">
        <v>2</v>
      </c>
      <c r="F95" s="16">
        <v>1</v>
      </c>
      <c r="G95" s="16">
        <v>1</v>
      </c>
      <c r="H95" s="16">
        <v>3</v>
      </c>
      <c r="I95" s="16">
        <v>0</v>
      </c>
      <c r="J95" s="198">
        <f t="shared" si="2"/>
        <v>3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/>
      <c r="D97" s="16"/>
      <c r="E97" s="16"/>
      <c r="F97" s="16"/>
      <c r="G97" s="16"/>
      <c r="H97" s="16"/>
      <c r="I97" s="16"/>
      <c r="J97" s="198">
        <f t="shared" si="2"/>
        <v>0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2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2.5" customHeight="1">
      <c r="A107" s="13" t="s">
        <v>288</v>
      </c>
      <c r="B107" s="47">
        <v>14</v>
      </c>
      <c r="C107" s="16">
        <v>2</v>
      </c>
      <c r="D107" s="55">
        <v>2</v>
      </c>
      <c r="E107" s="55">
        <v>2</v>
      </c>
      <c r="F107" s="55"/>
      <c r="G107" s="55"/>
      <c r="H107" s="16">
        <v>2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3">C117+C118+C119+C120+C121+C122+C123+C124+C125+C126+C127</f>
        <v>0</v>
      </c>
      <c r="D115" s="270">
        <f t="shared" si="3"/>
        <v>0</v>
      </c>
      <c r="E115" s="270">
        <v>1</v>
      </c>
      <c r="F115" s="270">
        <v>2</v>
      </c>
      <c r="G115" s="270">
        <f t="shared" si="3"/>
        <v>0</v>
      </c>
      <c r="H115" s="270">
        <f t="shared" si="3"/>
        <v>0</v>
      </c>
      <c r="I115" s="270">
        <f t="shared" si="3"/>
        <v>0</v>
      </c>
      <c r="J115" s="270">
        <f t="shared" si="3"/>
        <v>0</v>
      </c>
      <c r="K115" s="270">
        <f t="shared" si="3"/>
        <v>0</v>
      </c>
      <c r="L115" s="270">
        <f t="shared" si="3"/>
        <v>0</v>
      </c>
      <c r="M115" s="151">
        <f>D115+E115+F115+G115+H115+I115+J115+K115+L115+C115</f>
        <v>3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>
        <v>1</v>
      </c>
      <c r="F117" s="16">
        <v>2</v>
      </c>
      <c r="G117" s="16"/>
      <c r="H117" s="16"/>
      <c r="I117" s="276"/>
      <c r="J117" s="276"/>
      <c r="K117" s="276"/>
      <c r="L117" s="276"/>
      <c r="M117" s="151">
        <f t="shared" si="4"/>
        <v>3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4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51">
        <f t="shared" si="4"/>
        <v>0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4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3</v>
      </c>
      <c r="D135" s="16">
        <v>1</v>
      </c>
      <c r="E135" s="16"/>
      <c r="F135" s="16">
        <v>2</v>
      </c>
      <c r="G135" s="16"/>
      <c r="H135" s="16"/>
      <c r="I135" s="16"/>
      <c r="J135" s="253">
        <f>K135+L135+M135+N135+O135+P135</f>
        <v>3</v>
      </c>
      <c r="K135" s="54">
        <v>1</v>
      </c>
      <c r="L135" s="54"/>
      <c r="M135" s="54">
        <v>2</v>
      </c>
      <c r="N135" s="54"/>
      <c r="O135" s="54"/>
      <c r="P135" s="54"/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57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f>D143+E143+F143+G143</f>
        <v>325</v>
      </c>
      <c r="D143" s="281"/>
      <c r="E143" s="281">
        <v>325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325</v>
      </c>
      <c r="D144" s="281"/>
      <c r="E144" s="281">
        <v>325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242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/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71.25" customHeight="1">
      <c r="A147" s="30" t="s">
        <v>162</v>
      </c>
      <c r="B147" s="14" t="s">
        <v>17</v>
      </c>
      <c r="C147" s="281">
        <v>118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0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0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2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1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31.4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187" r:id="rId1" display="rostok25_ksa@mail.ru"/>
  </hyperlinks>
  <pageMargins left="0.7" right="0.7" top="0.75" bottom="0.75" header="0.3" footer="0.3"/>
  <pageSetup paperSize="9" scale="55" orientation="landscape"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indexed="34"/>
  </sheetPr>
  <dimension ref="A1:AF298"/>
  <sheetViews>
    <sheetView topLeftCell="A43" zoomScale="59" workbookViewId="0">
      <selection activeCell="L107" sqref="L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41.25" customHeight="1">
      <c r="A2" s="571" t="s">
        <v>215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10288077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.75">
      <c r="A19" s="407"/>
      <c r="B19" s="408"/>
      <c r="C19" s="409"/>
      <c r="D19" s="2"/>
      <c r="E19" s="2"/>
      <c r="F19" s="2"/>
      <c r="G19" s="2"/>
      <c r="H19" s="2"/>
      <c r="I19" s="2"/>
      <c r="J19" s="2"/>
      <c r="K19" s="2"/>
      <c r="L19" s="126"/>
      <c r="M19" s="2"/>
      <c r="N19" s="2"/>
      <c r="O19" s="2"/>
      <c r="P19" s="2"/>
    </row>
    <row r="20" spans="1:19" ht="15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.75" customHeight="1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</row>
    <row r="23" spans="1:19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5"/>
      <c r="R23" s="25"/>
      <c r="S23" s="25"/>
    </row>
    <row r="24" spans="1:19" s="29" customFormat="1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8"/>
      <c r="R24" s="28"/>
      <c r="S24" s="28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15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5"/>
      <c r="R29" s="25"/>
      <c r="S29" s="25"/>
    </row>
    <row r="30" spans="1:19" ht="60.75" customHeight="1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.75" customHeight="1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15.75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31.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15.75" customHeight="1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</row>
    <row r="36" spans="1:17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5"/>
    </row>
    <row r="37" spans="1:17" s="29" customFormat="1" ht="15.75">
      <c r="A37" s="36" t="s">
        <v>46</v>
      </c>
      <c r="B37" s="11" t="s">
        <v>9</v>
      </c>
      <c r="C37" s="37">
        <f>C38+C47+C51+C53+C54</f>
        <v>154</v>
      </c>
      <c r="D37" s="37">
        <f t="shared" ref="D37:I37" si="0">D38+D47+D51+D53+D54</f>
        <v>125</v>
      </c>
      <c r="E37" s="37">
        <f t="shared" si="0"/>
        <v>11</v>
      </c>
      <c r="F37" s="37">
        <f t="shared" si="0"/>
        <v>0</v>
      </c>
      <c r="G37" s="37">
        <f t="shared" si="0"/>
        <v>7</v>
      </c>
      <c r="H37" s="37">
        <f t="shared" si="0"/>
        <v>5</v>
      </c>
      <c r="I37" s="37">
        <f t="shared" si="0"/>
        <v>130</v>
      </c>
      <c r="J37" s="180"/>
      <c r="K37" s="96"/>
      <c r="L37" s="96"/>
      <c r="M37" s="181"/>
      <c r="N37" s="181"/>
      <c r="O37" s="304"/>
      <c r="P37" s="304"/>
      <c r="Q37" s="28"/>
    </row>
    <row r="38" spans="1:17" ht="31.5">
      <c r="A38" s="40" t="s">
        <v>47</v>
      </c>
      <c r="B38" s="11" t="s">
        <v>11</v>
      </c>
      <c r="C38" s="253">
        <f>C40</f>
        <v>11</v>
      </c>
      <c r="D38" s="253">
        <f t="shared" ref="D38:I38" si="1">D40</f>
        <v>11</v>
      </c>
      <c r="E38" s="253">
        <f t="shared" si="1"/>
        <v>11</v>
      </c>
      <c r="F38" s="253">
        <f t="shared" si="1"/>
        <v>0</v>
      </c>
      <c r="G38" s="253">
        <f t="shared" si="1"/>
        <v>1</v>
      </c>
      <c r="H38" s="253">
        <f t="shared" si="1"/>
        <v>1</v>
      </c>
      <c r="I38" s="253">
        <f t="shared" si="1"/>
        <v>11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>
        <v>11</v>
      </c>
      <c r="D40" s="257">
        <v>11</v>
      </c>
      <c r="E40" s="257">
        <v>11</v>
      </c>
      <c r="F40" s="257"/>
      <c r="G40" s="257">
        <v>1</v>
      </c>
      <c r="H40" s="257">
        <v>1</v>
      </c>
      <c r="I40" s="257">
        <v>11</v>
      </c>
      <c r="J40" s="305"/>
      <c r="K40" s="2"/>
      <c r="L40" s="306"/>
      <c r="M40" s="2"/>
      <c r="N40" s="2"/>
      <c r="O40" s="2"/>
      <c r="P40" s="45"/>
      <c r="Q40" s="2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143</v>
      </c>
      <c r="D47" s="257">
        <v>114</v>
      </c>
      <c r="E47" s="257"/>
      <c r="F47" s="257"/>
      <c r="G47" s="257">
        <v>6</v>
      </c>
      <c r="H47" s="257">
        <v>4</v>
      </c>
      <c r="I47" s="257">
        <v>119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6" ht="31.5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6" ht="37.5" customHeight="1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6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6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6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6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6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6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6" ht="31.5">
      <c r="A57" s="36" t="s">
        <v>67</v>
      </c>
      <c r="B57" s="266">
        <v>21</v>
      </c>
      <c r="C57" s="267">
        <v>9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6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6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6" ht="15.75">
      <c r="A60" s="410"/>
      <c r="B60" s="411"/>
      <c r="C60" s="412"/>
      <c r="D60" s="413"/>
      <c r="E60" s="413"/>
      <c r="F60" s="413"/>
      <c r="G60" s="414"/>
      <c r="H60" s="413"/>
      <c r="I60" s="413"/>
      <c r="J60" s="307"/>
      <c r="K60" s="308"/>
      <c r="L60" s="308"/>
      <c r="M60" s="308"/>
      <c r="N60" s="308"/>
      <c r="O60" s="308"/>
      <c r="P60" s="308"/>
    </row>
    <row r="61" spans="1:16" ht="15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6" ht="15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6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</row>
    <row r="64" spans="1:16" ht="15" customHeight="1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</row>
    <row r="65" spans="1:18" ht="15.75" customHeight="1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5"/>
    </row>
    <row r="66" spans="1:18" ht="15.75">
      <c r="A66" s="30" t="s">
        <v>82</v>
      </c>
      <c r="B66" s="11" t="s">
        <v>9</v>
      </c>
      <c r="C66" s="270">
        <f>D66+E66+F66+G66+H66+I66+J66+K66</f>
        <v>154</v>
      </c>
      <c r="D66" s="254"/>
      <c r="E66" s="254"/>
      <c r="F66" s="254">
        <v>19</v>
      </c>
      <c r="G66" s="254">
        <v>30</v>
      </c>
      <c r="H66" s="254">
        <v>35</v>
      </c>
      <c r="I66" s="254">
        <v>34</v>
      </c>
      <c r="J66" s="254">
        <v>32</v>
      </c>
      <c r="K66" s="254">
        <v>4</v>
      </c>
      <c r="L66" s="189"/>
      <c r="M66" s="189"/>
      <c r="N66" s="189"/>
      <c r="O66" s="167"/>
      <c r="P66" s="96"/>
      <c r="Q66" s="25"/>
    </row>
    <row r="67" spans="1:18" s="29" customFormat="1" ht="15.75">
      <c r="A67" s="70" t="s">
        <v>83</v>
      </c>
      <c r="B67" s="11" t="s">
        <v>11</v>
      </c>
      <c r="C67" s="270">
        <f>D67+E67+F67+G67+H67+I67+J67+K67</f>
        <v>78</v>
      </c>
      <c r="D67" s="254"/>
      <c r="E67" s="254"/>
      <c r="F67" s="254">
        <v>9</v>
      </c>
      <c r="G67" s="254">
        <v>14</v>
      </c>
      <c r="H67" s="254">
        <v>19</v>
      </c>
      <c r="I67" s="254">
        <v>20</v>
      </c>
      <c r="J67" s="254">
        <v>15</v>
      </c>
      <c r="K67" s="254">
        <v>1</v>
      </c>
      <c r="L67" s="189"/>
      <c r="M67" s="189"/>
      <c r="N67" s="189"/>
      <c r="O67" s="96"/>
      <c r="P67" s="96"/>
      <c r="Q67" s="28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  <c r="Q68" s="25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  <c r="Q69" s="25"/>
    </row>
    <row r="70" spans="1:18" ht="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30.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15.75" customHeight="1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ht="15" customHeight="1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</row>
    <row r="76" spans="1:18" s="29" customFormat="1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  <c r="Q76" s="28"/>
      <c r="R76" s="28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  <c r="Q77" s="25"/>
      <c r="R77" s="25"/>
    </row>
    <row r="78" spans="1:18" ht="15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15.75" customHeight="1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</row>
    <row r="81" spans="1:18" ht="15" customHeight="1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</row>
    <row r="82" spans="1:18" ht="15.75">
      <c r="A82" s="30" t="s">
        <v>82</v>
      </c>
      <c r="B82" s="11" t="s">
        <v>9</v>
      </c>
      <c r="C82" s="55" t="s">
        <v>62</v>
      </c>
      <c r="D82" s="270">
        <v>154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s="29" customFormat="1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8"/>
    </row>
    <row r="84" spans="1:18" ht="15.75">
      <c r="A84" s="82" t="s">
        <v>96</v>
      </c>
      <c r="B84" s="11" t="s">
        <v>11</v>
      </c>
      <c r="C84" s="83">
        <v>199</v>
      </c>
      <c r="D84" s="270">
        <v>154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5"/>
    </row>
    <row r="85" spans="1:18" ht="15.75">
      <c r="A85" s="415"/>
      <c r="B85" s="408"/>
      <c r="C85" s="416"/>
      <c r="D85" s="409"/>
      <c r="E85" s="175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5"/>
    </row>
    <row r="86" spans="1:18" ht="15">
      <c r="A86" s="200"/>
      <c r="B86" s="201"/>
      <c r="C86" s="202"/>
      <c r="D86" s="203"/>
      <c r="E86" s="204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5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5.75" customHeight="1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</row>
    <row r="92" spans="1:18" ht="15" customHeight="1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</row>
    <row r="93" spans="1:18" ht="15.75" customHeight="1">
      <c r="A93" s="30" t="s">
        <v>108</v>
      </c>
      <c r="B93" s="11" t="s">
        <v>9</v>
      </c>
      <c r="C93" s="270">
        <v>12</v>
      </c>
      <c r="D93" s="270">
        <v>6</v>
      </c>
      <c r="E93" s="270">
        <v>6</v>
      </c>
      <c r="F93" s="270">
        <v>6</v>
      </c>
      <c r="G93" s="270">
        <v>6</v>
      </c>
      <c r="H93" s="270">
        <v>12</v>
      </c>
      <c r="I93" s="270">
        <f>I95+I96+I97+I98+I99+I100+I101+I102+I103+I104+I105</f>
        <v>0</v>
      </c>
      <c r="J93" s="198">
        <f t="shared" ref="J93:J103" si="2">D93+F93</f>
        <v>12</v>
      </c>
      <c r="K93" s="96"/>
      <c r="L93" s="96"/>
      <c r="M93" s="96"/>
      <c r="N93" s="96"/>
      <c r="O93" s="96"/>
      <c r="P93" s="96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s="29" customFormat="1" ht="15.75">
      <c r="A95" s="91" t="s">
        <v>110</v>
      </c>
      <c r="B95" s="11" t="s">
        <v>11</v>
      </c>
      <c r="C95" s="16">
        <v>8</v>
      </c>
      <c r="D95" s="16">
        <v>3</v>
      </c>
      <c r="E95" s="16">
        <v>3</v>
      </c>
      <c r="F95" s="16">
        <v>5</v>
      </c>
      <c r="G95" s="16">
        <v>5</v>
      </c>
      <c r="H95" s="16">
        <v>8</v>
      </c>
      <c r="I95" s="16"/>
      <c r="J95" s="198">
        <v>8</v>
      </c>
      <c r="K95" s="2"/>
      <c r="L95" s="2"/>
      <c r="M95" s="2"/>
      <c r="N95" s="2"/>
      <c r="O95" s="2"/>
      <c r="P95" s="2"/>
      <c r="Q95" s="28"/>
      <c r="R95" s="28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/>
      <c r="J96" s="198">
        <v>1</v>
      </c>
      <c r="K96" s="2"/>
      <c r="L96" s="2"/>
      <c r="M96" s="2"/>
      <c r="N96" s="2"/>
      <c r="O96" s="2"/>
      <c r="P96" s="2"/>
      <c r="Q96" s="25"/>
      <c r="R96" s="25"/>
    </row>
    <row r="97" spans="1:18" ht="15.75">
      <c r="A97" s="70" t="s">
        <v>112</v>
      </c>
      <c r="B97" s="11" t="s">
        <v>15</v>
      </c>
      <c r="C97" s="16">
        <v>1</v>
      </c>
      <c r="D97" s="16"/>
      <c r="E97" s="16"/>
      <c r="F97" s="16">
        <v>1</v>
      </c>
      <c r="G97" s="16">
        <v>1</v>
      </c>
      <c r="H97" s="16">
        <v>1</v>
      </c>
      <c r="I97" s="16"/>
      <c r="J97" s="198">
        <v>1</v>
      </c>
      <c r="K97" s="2"/>
      <c r="L97" s="2"/>
      <c r="M97" s="2"/>
      <c r="N97" s="2"/>
      <c r="O97" s="2"/>
      <c r="P97" s="2"/>
      <c r="Q97" s="25"/>
      <c r="R97" s="25"/>
    </row>
    <row r="98" spans="1:18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/>
      <c r="G98" s="16"/>
      <c r="H98" s="16">
        <v>1</v>
      </c>
      <c r="I98" s="16"/>
      <c r="J98" s="198">
        <f>D98+F981</f>
        <v>1</v>
      </c>
      <c r="K98" s="2"/>
      <c r="L98" s="2"/>
      <c r="M98" s="2"/>
      <c r="N98" s="2"/>
      <c r="O98" s="2"/>
      <c r="P98" s="2"/>
    </row>
    <row r="99" spans="1:18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/>
      <c r="G99" s="16"/>
      <c r="H99" s="16">
        <v>1</v>
      </c>
      <c r="I99" s="16"/>
      <c r="J99" s="198">
        <v>1</v>
      </c>
      <c r="K99" s="2"/>
      <c r="L99" s="2"/>
      <c r="M99" s="2"/>
      <c r="N99" s="2"/>
      <c r="O99" s="2"/>
      <c r="P99" s="2"/>
    </row>
    <row r="100" spans="1:18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8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8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8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8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8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8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8" ht="63">
      <c r="A107" s="13" t="s">
        <v>288</v>
      </c>
      <c r="B107" s="47">
        <v>14</v>
      </c>
      <c r="C107" s="16">
        <v>11</v>
      </c>
      <c r="D107" s="55">
        <v>6</v>
      </c>
      <c r="E107" s="55">
        <v>6</v>
      </c>
      <c r="F107" s="55">
        <v>5</v>
      </c>
      <c r="G107" s="55">
        <v>5</v>
      </c>
      <c r="H107" s="16">
        <v>11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8" ht="15.75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8" ht="15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8" ht="79.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8" ht="18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8" ht="1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ht="15" customHeight="1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</row>
    <row r="114" spans="1:32" ht="15.75" customHeight="1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</row>
    <row r="115" spans="1:32" ht="15.75" customHeight="1">
      <c r="A115" s="30" t="s">
        <v>135</v>
      </c>
      <c r="B115" s="14" t="s">
        <v>9</v>
      </c>
      <c r="C115" s="270">
        <f t="shared" ref="C115:L115" si="3">C117+C118+C119+C120+C121+C122+C123+C124+C125+C126+C127</f>
        <v>0</v>
      </c>
      <c r="D115" s="270">
        <f t="shared" si="3"/>
        <v>0</v>
      </c>
      <c r="E115" s="270">
        <v>2</v>
      </c>
      <c r="F115" s="270">
        <v>3</v>
      </c>
      <c r="G115" s="270">
        <v>2</v>
      </c>
      <c r="H115" s="270">
        <v>3</v>
      </c>
      <c r="I115" s="270">
        <f t="shared" si="3"/>
        <v>0</v>
      </c>
      <c r="J115" s="270">
        <v>2</v>
      </c>
      <c r="K115" s="270">
        <f t="shared" si="3"/>
        <v>0</v>
      </c>
      <c r="L115" s="270">
        <f t="shared" si="3"/>
        <v>0</v>
      </c>
      <c r="M115" s="151">
        <f>C115+D115+E115+F115+G115+H115+I115+J115+K115+L115</f>
        <v>12</v>
      </c>
      <c r="N115" s="96"/>
      <c r="O115" s="96"/>
      <c r="P115" s="96"/>
    </row>
    <row r="116" spans="1:32" s="29" customFormat="1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C116+D116+E116+F116+G116+H116+I116+J116+K116+L116</f>
        <v>0</v>
      </c>
      <c r="N116" s="96"/>
      <c r="O116" s="96"/>
      <c r="P116" s="96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</row>
    <row r="117" spans="1:32" ht="15.75">
      <c r="A117" s="91" t="s">
        <v>110</v>
      </c>
      <c r="B117" s="11" t="s">
        <v>11</v>
      </c>
      <c r="C117" s="16"/>
      <c r="D117" s="16"/>
      <c r="E117" s="16">
        <v>2</v>
      </c>
      <c r="F117" s="16">
        <v>2</v>
      </c>
      <c r="G117" s="16"/>
      <c r="H117" s="16">
        <v>2</v>
      </c>
      <c r="I117" s="276"/>
      <c r="J117" s="276">
        <v>2</v>
      </c>
      <c r="K117" s="276"/>
      <c r="L117" s="276"/>
      <c r="M117" s="151">
        <f t="shared" si="4"/>
        <v>8</v>
      </c>
      <c r="N117" s="2"/>
      <c r="O117" s="2"/>
      <c r="P117" s="2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>
        <v>1</v>
      </c>
      <c r="H118" s="16"/>
      <c r="I118" s="276"/>
      <c r="J118" s="276"/>
      <c r="K118" s="276"/>
      <c r="L118" s="276"/>
      <c r="M118" s="151">
        <f t="shared" si="4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>
        <v>1</v>
      </c>
      <c r="I119" s="16"/>
      <c r="J119" s="16"/>
      <c r="K119" s="16"/>
      <c r="L119" s="16"/>
      <c r="M119" s="151">
        <f t="shared" si="4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>
        <v>1</v>
      </c>
      <c r="G120" s="16"/>
      <c r="H120" s="16"/>
      <c r="I120" s="16"/>
      <c r="J120" s="16"/>
      <c r="K120" s="16"/>
      <c r="L120" s="16"/>
      <c r="M120" s="151">
        <f t="shared" si="4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>
        <v>1</v>
      </c>
      <c r="H121" s="16"/>
      <c r="I121" s="276"/>
      <c r="J121" s="276"/>
      <c r="K121" s="276"/>
      <c r="L121" s="276"/>
      <c r="M121" s="151">
        <f t="shared" si="4"/>
        <v>1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32" ht="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8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ht="15" customHeight="1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</row>
    <row r="134" spans="1:32" ht="15.75" customHeight="1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</row>
    <row r="135" spans="1:32" ht="15.75" customHeight="1">
      <c r="A135" s="30" t="s">
        <v>147</v>
      </c>
      <c r="B135" s="14" t="s">
        <v>9</v>
      </c>
      <c r="C135" s="253">
        <v>12</v>
      </c>
      <c r="D135" s="16"/>
      <c r="E135" s="16">
        <v>3</v>
      </c>
      <c r="F135" s="16">
        <v>1</v>
      </c>
      <c r="G135" s="16">
        <v>4</v>
      </c>
      <c r="H135" s="16">
        <v>1</v>
      </c>
      <c r="I135" s="16">
        <v>3</v>
      </c>
      <c r="J135" s="253">
        <v>12</v>
      </c>
      <c r="K135" s="54">
        <v>1</v>
      </c>
      <c r="L135" s="54">
        <v>2</v>
      </c>
      <c r="M135" s="54">
        <v>1</v>
      </c>
      <c r="N135" s="54">
        <v>4</v>
      </c>
      <c r="O135" s="54">
        <v>1</v>
      </c>
      <c r="P135" s="54">
        <v>3</v>
      </c>
    </row>
    <row r="136" spans="1:32" s="29" customFormat="1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</row>
    <row r="137" spans="1:32" ht="15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</row>
    <row r="138" spans="1:32" ht="15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ht="15" customHeight="1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</row>
    <row r="142" spans="1:32" ht="15.75" customHeight="1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</row>
    <row r="143" spans="1:32" ht="15.75" customHeight="1">
      <c r="A143" s="30" t="s">
        <v>291</v>
      </c>
      <c r="B143" s="14" t="s">
        <v>9</v>
      </c>
      <c r="C143" s="280">
        <v>1211</v>
      </c>
      <c r="D143" s="281"/>
      <c r="E143" s="281">
        <v>1211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</row>
    <row r="144" spans="1:32" s="29" customFormat="1" ht="63">
      <c r="A144" s="101" t="s">
        <v>159</v>
      </c>
      <c r="B144" s="11" t="s">
        <v>11</v>
      </c>
      <c r="C144" s="280">
        <v>1211</v>
      </c>
      <c r="D144" s="281"/>
      <c r="E144" s="281">
        <v>1211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</row>
    <row r="145" spans="1:32" ht="47.25">
      <c r="A145" s="91" t="s">
        <v>160</v>
      </c>
      <c r="B145" s="102" t="s">
        <v>13</v>
      </c>
      <c r="C145" s="281">
        <v>708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  <c r="Q145" s="28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</row>
    <row r="146" spans="1:32" ht="45" customHeight="1">
      <c r="A146" s="70" t="s">
        <v>161</v>
      </c>
      <c r="B146" s="14" t="s">
        <v>15</v>
      </c>
      <c r="C146" s="281">
        <v>132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  <c r="Q146" s="25"/>
    </row>
    <row r="147" spans="1:32" ht="31.5">
      <c r="A147" s="30" t="s">
        <v>162</v>
      </c>
      <c r="B147" s="14" t="s">
        <v>17</v>
      </c>
      <c r="C147" s="281">
        <v>683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  <c r="Q147" s="25"/>
    </row>
    <row r="148" spans="1:32" ht="60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32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32" ht="87.75" customHeight="1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32" ht="15.75" customHeight="1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32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32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32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32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32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32" ht="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32" ht="15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32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32" ht="15.75" customHeight="1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 customHeight="1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31.5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4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 customHeight="1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15" customHeight="1">
      <c r="A178" s="36" t="s">
        <v>186</v>
      </c>
      <c r="B178" s="171" t="s">
        <v>13</v>
      </c>
      <c r="C178" s="125">
        <v>3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.75" customHeight="1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.75" customHeight="1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31.4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31.5" customHeight="1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5.75" customHeight="1">
      <c r="A204" s="36" t="s">
        <v>272</v>
      </c>
      <c r="B204" s="171" t="s">
        <v>9</v>
      </c>
      <c r="C204" s="286">
        <f>C205+C206+C207</f>
        <v>31.4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343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344</v>
      </c>
      <c r="D213" s="146"/>
      <c r="E213" s="386" t="s">
        <v>345</v>
      </c>
      <c r="F213" s="2"/>
      <c r="G213" s="317">
        <v>43815</v>
      </c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219"/>
      <c r="B215" s="146"/>
      <c r="C215" s="147" t="s">
        <v>191</v>
      </c>
      <c r="D215" s="146"/>
      <c r="E215" s="147" t="s">
        <v>192</v>
      </c>
      <c r="F215" s="2"/>
      <c r="G215" s="147" t="s">
        <v>193</v>
      </c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99"/>
      <c r="D216" s="146"/>
      <c r="E216" s="133"/>
      <c r="F216" s="2"/>
      <c r="G216" s="133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67" t="s">
        <v>194</v>
      </c>
      <c r="D217" s="146"/>
      <c r="E217" s="220" t="s">
        <v>195</v>
      </c>
      <c r="F217" s="2"/>
      <c r="G217" s="2" t="s">
        <v>196</v>
      </c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137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146"/>
      <c r="B240" s="146"/>
      <c r="C240" s="146"/>
      <c r="D240" s="146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146"/>
      <c r="B241" s="146"/>
      <c r="C241" s="146"/>
      <c r="D241" s="146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</sheetData>
  <mergeCells count="78">
    <mergeCell ref="D155:E155"/>
    <mergeCell ref="D156:E156"/>
    <mergeCell ref="A201:C201"/>
    <mergeCell ref="A158:C158"/>
    <mergeCell ref="A159:C159"/>
    <mergeCell ref="A173:C173"/>
    <mergeCell ref="A183:C183"/>
    <mergeCell ref="A184:C184"/>
    <mergeCell ref="A185:C185"/>
    <mergeCell ref="H140:H141"/>
    <mergeCell ref="D140:G140"/>
    <mergeCell ref="A140:A141"/>
    <mergeCell ref="D154:E154"/>
    <mergeCell ref="D153:E153"/>
    <mergeCell ref="D152:E152"/>
    <mergeCell ref="A149:C149"/>
    <mergeCell ref="D149:E149"/>
    <mergeCell ref="B140:B141"/>
    <mergeCell ref="C140:C141"/>
    <mergeCell ref="A138:F138"/>
    <mergeCell ref="A139:H139"/>
    <mergeCell ref="B79:D79"/>
    <mergeCell ref="A89:I89"/>
    <mergeCell ref="A110:I110"/>
    <mergeCell ref="A87:J87"/>
    <mergeCell ref="I90:I91"/>
    <mergeCell ref="H90:H91"/>
    <mergeCell ref="A90:A91"/>
    <mergeCell ref="J131:P131"/>
    <mergeCell ref="A137:F137"/>
    <mergeCell ref="C90:C91"/>
    <mergeCell ref="D90:G90"/>
    <mergeCell ref="A129:M129"/>
    <mergeCell ref="B90:B91"/>
    <mergeCell ref="J132:J133"/>
    <mergeCell ref="K132:P132"/>
    <mergeCell ref="A88:J88"/>
    <mergeCell ref="D63:K63"/>
    <mergeCell ref="C63:C64"/>
    <mergeCell ref="A130:L130"/>
    <mergeCell ref="B132:B133"/>
    <mergeCell ref="C112:L112"/>
    <mergeCell ref="B112:B113"/>
    <mergeCell ref="A112:A113"/>
    <mergeCell ref="D132:I132"/>
    <mergeCell ref="A132:A133"/>
    <mergeCell ref="C132:C133"/>
    <mergeCell ref="A78:E78"/>
    <mergeCell ref="A72:D72"/>
    <mergeCell ref="B63:B64"/>
    <mergeCell ref="A71:D71"/>
    <mergeCell ref="A109:I109"/>
    <mergeCell ref="A61:N61"/>
    <mergeCell ref="D32:I32"/>
    <mergeCell ref="A63:A64"/>
    <mergeCell ref="D34:F34"/>
    <mergeCell ref="C34:C35"/>
    <mergeCell ref="G33:H33"/>
    <mergeCell ref="H34:H35"/>
    <mergeCell ref="I34:I35"/>
    <mergeCell ref="G34:G35"/>
    <mergeCell ref="A33:A35"/>
    <mergeCell ref="B33:B35"/>
    <mergeCell ref="C33:F33"/>
    <mergeCell ref="H62:K62"/>
    <mergeCell ref="B4:D4"/>
    <mergeCell ref="A31:J31"/>
    <mergeCell ref="A30:J30"/>
    <mergeCell ref="A1:J1"/>
    <mergeCell ref="B3:D3"/>
    <mergeCell ref="E3:G3"/>
    <mergeCell ref="H3:J3"/>
    <mergeCell ref="A2:J2"/>
    <mergeCell ref="H4:J4"/>
    <mergeCell ref="E4:G4"/>
    <mergeCell ref="A20:C20"/>
    <mergeCell ref="A6:C6"/>
    <mergeCell ref="A7:C7"/>
  </mergeCells>
  <phoneticPr fontId="29" type="noConversion"/>
  <dataValidations count="14">
    <dataValidation allowBlank="1" showInputMessage="1" showErrorMessage="1" error="Необходимо ввести целое значение." sqref="I57 D57:F60 D52 H58:I60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9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5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60 D39:H50 E51:F56 G51:G60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40" zoomScale="59" workbookViewId="0">
      <selection activeCell="N107" sqref="N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27" customHeight="1">
      <c r="A2" s="571" t="s">
        <v>216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63905877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8.7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v>26</v>
      </c>
      <c r="D37" s="37">
        <v>26</v>
      </c>
      <c r="E37" s="37">
        <f>E38+E47+E48+E51+E52+E53+E54</f>
        <v>0</v>
      </c>
      <c r="F37" s="37">
        <f>F38+F47+F48+F51+F52+F53+F54</f>
        <v>0</v>
      </c>
      <c r="G37" s="37">
        <v>2</v>
      </c>
      <c r="H37" s="37">
        <v>2</v>
      </c>
      <c r="I37" s="37">
        <v>38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26</v>
      </c>
      <c r="D47" s="257">
        <v>26</v>
      </c>
      <c r="E47" s="257"/>
      <c r="F47" s="257"/>
      <c r="G47" s="257">
        <v>2</v>
      </c>
      <c r="H47" s="257">
        <v>2</v>
      </c>
      <c r="I47" s="257">
        <v>38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>
        <v>26</v>
      </c>
      <c r="D59" s="263" t="s">
        <v>62</v>
      </c>
      <c r="E59" s="263" t="s">
        <v>62</v>
      </c>
      <c r="F59" s="263" t="s">
        <v>62</v>
      </c>
      <c r="G59" s="257">
        <v>2</v>
      </c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26</v>
      </c>
      <c r="D66" s="254"/>
      <c r="E66" s="254">
        <v>5</v>
      </c>
      <c r="F66" s="254">
        <v>3</v>
      </c>
      <c r="G66" s="254">
        <v>2</v>
      </c>
      <c r="H66" s="254">
        <v>4</v>
      </c>
      <c r="I66" s="254">
        <v>6</v>
      </c>
      <c r="J66" s="254">
        <v>6</v>
      </c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9</v>
      </c>
      <c r="D67" s="254"/>
      <c r="E67" s="254">
        <v>3</v>
      </c>
      <c r="F67" s="254"/>
      <c r="G67" s="254"/>
      <c r="H67" s="254">
        <v>1</v>
      </c>
      <c r="I67" s="254">
        <v>3</v>
      </c>
      <c r="J67" s="254">
        <v>2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26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26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>C95+C96+C97+C98+C99+C100+C101+C102+C103+C104+C105</f>
        <v>3</v>
      </c>
      <c r="D93" s="270">
        <f t="shared" ref="D93:I93" si="1">D95+D96+D97+D98+D99+D100+D101+D102+D103+D104+D105</f>
        <v>0</v>
      </c>
      <c r="E93" s="270">
        <f t="shared" si="1"/>
        <v>0</v>
      </c>
      <c r="F93" s="270">
        <f t="shared" si="1"/>
        <v>3</v>
      </c>
      <c r="G93" s="270">
        <f t="shared" si="1"/>
        <v>3</v>
      </c>
      <c r="H93" s="270">
        <f t="shared" si="1"/>
        <v>3</v>
      </c>
      <c r="I93" s="270">
        <f t="shared" si="1"/>
        <v>1</v>
      </c>
      <c r="J93" s="198">
        <f t="shared" ref="J93:J103" si="2">D93+F93</f>
        <v>3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3</v>
      </c>
      <c r="D95" s="16"/>
      <c r="E95" s="16"/>
      <c r="F95" s="16">
        <v>3</v>
      </c>
      <c r="G95" s="16">
        <v>3</v>
      </c>
      <c r="H95" s="16">
        <v>3</v>
      </c>
      <c r="I95" s="16"/>
      <c r="J95" s="198">
        <f t="shared" si="2"/>
        <v>3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/>
      <c r="D97" s="16"/>
      <c r="E97" s="16"/>
      <c r="F97" s="16"/>
      <c r="G97" s="16"/>
      <c r="H97" s="16"/>
      <c r="I97" s="16">
        <v>1</v>
      </c>
      <c r="J97" s="198">
        <f t="shared" si="2"/>
        <v>0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2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9.5" customHeight="1">
      <c r="A107" s="13" t="s">
        <v>288</v>
      </c>
      <c r="B107" s="47">
        <v>14</v>
      </c>
      <c r="C107" s="16">
        <v>1</v>
      </c>
      <c r="D107" s="55"/>
      <c r="E107" s="55"/>
      <c r="F107" s="55">
        <v>1</v>
      </c>
      <c r="G107" s="55">
        <v>1</v>
      </c>
      <c r="H107" s="16">
        <v>1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>C117+C118+C119+C120+C121+C122+C123+C124</f>
        <v>0</v>
      </c>
      <c r="D115" s="270">
        <f t="shared" ref="D115:L115" si="3">D117+D118+D119+D120+D121+D122+D123+D124</f>
        <v>0</v>
      </c>
      <c r="E115" s="270">
        <f t="shared" si="3"/>
        <v>1</v>
      </c>
      <c r="F115" s="270">
        <f t="shared" si="3"/>
        <v>0</v>
      </c>
      <c r="G115" s="270">
        <f t="shared" si="3"/>
        <v>1</v>
      </c>
      <c r="H115" s="270">
        <f t="shared" si="3"/>
        <v>1</v>
      </c>
      <c r="I115" s="270">
        <f t="shared" si="3"/>
        <v>0</v>
      </c>
      <c r="J115" s="270">
        <f t="shared" si="3"/>
        <v>0</v>
      </c>
      <c r="K115" s="270">
        <f t="shared" si="3"/>
        <v>0</v>
      </c>
      <c r="L115" s="270">
        <f t="shared" si="3"/>
        <v>0</v>
      </c>
      <c r="M115" s="151">
        <f>D115+E115+F115+G115+H115+I115+J115+K115+L115+C115</f>
        <v>3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>
        <v>1</v>
      </c>
      <c r="F117" s="16"/>
      <c r="G117" s="16">
        <v>1</v>
      </c>
      <c r="H117" s="16">
        <v>1</v>
      </c>
      <c r="I117" s="276"/>
      <c r="J117" s="276"/>
      <c r="K117" s="276"/>
      <c r="L117" s="276"/>
      <c r="M117" s="151">
        <f t="shared" si="4"/>
        <v>3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4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51">
        <f t="shared" si="4"/>
        <v>0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4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3</v>
      </c>
      <c r="D135" s="16">
        <v>0</v>
      </c>
      <c r="E135" s="16">
        <v>0</v>
      </c>
      <c r="F135" s="16">
        <v>1</v>
      </c>
      <c r="G135" s="16">
        <v>0</v>
      </c>
      <c r="H135" s="16">
        <v>2</v>
      </c>
      <c r="I135" s="16">
        <v>0</v>
      </c>
      <c r="J135" s="253">
        <f>K135+L135+M135+N135+O135+P135</f>
        <v>3</v>
      </c>
      <c r="K135" s="54">
        <v>1</v>
      </c>
      <c r="L135" s="54">
        <v>0</v>
      </c>
      <c r="M135" s="54">
        <v>1</v>
      </c>
      <c r="N135" s="54">
        <v>0</v>
      </c>
      <c r="O135" s="54">
        <v>1</v>
      </c>
      <c r="P135" s="54">
        <v>0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24.7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510</v>
      </c>
      <c r="D143" s="281"/>
      <c r="E143" s="281">
        <v>510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510</v>
      </c>
      <c r="D144" s="281"/>
      <c r="E144" s="281">
        <v>510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305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/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v>152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0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25.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3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1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31.4</v>
      </c>
      <c r="D188" s="146"/>
      <c r="E188" s="2"/>
      <c r="F188" s="2" t="s">
        <v>346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 t="s">
        <v>347</v>
      </c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indexed="34"/>
  </sheetPr>
  <dimension ref="A1:S296"/>
  <sheetViews>
    <sheetView topLeftCell="A49" zoomScale="59" workbookViewId="0">
      <selection activeCell="N108" sqref="N108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42" customHeight="1">
      <c r="A2" s="571" t="s">
        <v>219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10254115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0.7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C38+C47+C51+C53+C54</f>
        <v>153</v>
      </c>
      <c r="D37" s="37">
        <f t="shared" ref="D37:I37" si="0">D38+D47+D51+D53+D54</f>
        <v>129</v>
      </c>
      <c r="E37" s="37">
        <f t="shared" si="0"/>
        <v>0</v>
      </c>
      <c r="F37" s="37">
        <f t="shared" si="0"/>
        <v>0</v>
      </c>
      <c r="G37" s="37">
        <f t="shared" si="0"/>
        <v>7</v>
      </c>
      <c r="H37" s="37">
        <f t="shared" si="0"/>
        <v>6</v>
      </c>
      <c r="I37" s="37">
        <f t="shared" si="0"/>
        <v>140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153</v>
      </c>
      <c r="D47" s="257">
        <v>129</v>
      </c>
      <c r="E47" s="257">
        <v>0</v>
      </c>
      <c r="F47" s="257">
        <v>0</v>
      </c>
      <c r="G47" s="257">
        <v>7</v>
      </c>
      <c r="H47" s="257">
        <v>6</v>
      </c>
      <c r="I47" s="257">
        <v>140</v>
      </c>
      <c r="J47" s="190">
        <f>'1'!D47+'2'!D47+'3'!D47+'4'!D47+'5'!D47+'6'!D47+'7'!D47+'8'!D47+'9'!D47+'10'!D47+'11'!D47+'12'!D47+'13'!D47+'14'!D47+'15'!D47+'16'!D47+'17'!D47+'18'!D47+'19'!D47+'20'!D47+'21'!D47+'22'!D47+'23'!D47+'24'!D47+'25'!D47+'26'!D47+'27'!D47+'28'!D47</f>
        <v>3066</v>
      </c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153</v>
      </c>
      <c r="D66" s="254"/>
      <c r="E66" s="254"/>
      <c r="F66" s="254">
        <v>25</v>
      </c>
      <c r="G66" s="254">
        <v>20</v>
      </c>
      <c r="H66" s="254">
        <v>38</v>
      </c>
      <c r="I66" s="254">
        <v>33</v>
      </c>
      <c r="J66" s="254">
        <v>37</v>
      </c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78</v>
      </c>
      <c r="D67" s="254"/>
      <c r="E67" s="254"/>
      <c r="F67" s="254">
        <v>13</v>
      </c>
      <c r="G67" s="254">
        <v>8</v>
      </c>
      <c r="H67" s="254">
        <v>20</v>
      </c>
      <c r="I67" s="254">
        <v>20</v>
      </c>
      <c r="J67" s="254">
        <v>17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v>153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v>153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12</v>
      </c>
      <c r="D93" s="270">
        <v>6</v>
      </c>
      <c r="E93" s="270">
        <v>6</v>
      </c>
      <c r="F93" s="270">
        <v>6</v>
      </c>
      <c r="G93" s="270">
        <v>6</v>
      </c>
      <c r="H93" s="270">
        <v>12</v>
      </c>
      <c r="I93" s="270">
        <v>1</v>
      </c>
      <c r="J93" s="198">
        <f t="shared" ref="J93:J103" si="2">D93+F93</f>
        <v>12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9</v>
      </c>
      <c r="D95" s="16">
        <v>4</v>
      </c>
      <c r="E95" s="16">
        <v>4</v>
      </c>
      <c r="F95" s="16">
        <v>5</v>
      </c>
      <c r="G95" s="16">
        <v>5</v>
      </c>
      <c r="H95" s="16">
        <v>9</v>
      </c>
      <c r="I95" s="16"/>
      <c r="J95" s="198">
        <f t="shared" si="2"/>
        <v>9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/>
      <c r="E96" s="16"/>
      <c r="F96" s="16">
        <v>1</v>
      </c>
      <c r="G96" s="16">
        <v>1</v>
      </c>
      <c r="H96" s="16">
        <v>1</v>
      </c>
      <c r="I96" s="16"/>
      <c r="J96" s="198">
        <f t="shared" si="2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>
        <v>1</v>
      </c>
      <c r="I97" s="16">
        <v>1</v>
      </c>
      <c r="J97" s="198">
        <f t="shared" si="2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/>
      <c r="G98" s="16"/>
      <c r="H98" s="16">
        <v>1</v>
      </c>
      <c r="I98" s="16"/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32.25" customHeight="1">
      <c r="A107" s="13" t="s">
        <v>288</v>
      </c>
      <c r="B107" s="47">
        <v>14</v>
      </c>
      <c r="C107" s="16">
        <v>10</v>
      </c>
      <c r="D107" s="55">
        <v>6</v>
      </c>
      <c r="E107" s="55">
        <v>6</v>
      </c>
      <c r="F107" s="55">
        <v>4</v>
      </c>
      <c r="G107" s="55">
        <v>4</v>
      </c>
      <c r="H107" s="16">
        <v>10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79.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8.7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16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</row>
    <row r="114" spans="1:16" s="29" customFormat="1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</row>
    <row r="115" spans="1:16" ht="31.5">
      <c r="A115" s="30" t="s">
        <v>135</v>
      </c>
      <c r="B115" s="14" t="s">
        <v>9</v>
      </c>
      <c r="C115" s="270">
        <f t="shared" ref="C115:L115" si="3">C117+C118+C119+C120+C121+C122+C123+C124+C125+C126+C127</f>
        <v>0</v>
      </c>
      <c r="D115" s="270">
        <f t="shared" si="3"/>
        <v>0</v>
      </c>
      <c r="E115" s="270">
        <v>2</v>
      </c>
      <c r="F115" s="270">
        <v>4</v>
      </c>
      <c r="G115" s="270">
        <v>2</v>
      </c>
      <c r="H115" s="270">
        <v>3</v>
      </c>
      <c r="I115" s="270">
        <v>1</v>
      </c>
      <c r="J115" s="270">
        <f t="shared" si="3"/>
        <v>0</v>
      </c>
      <c r="K115" s="270">
        <f t="shared" si="3"/>
        <v>0</v>
      </c>
      <c r="L115" s="270">
        <f t="shared" si="3"/>
        <v>0</v>
      </c>
      <c r="M115" s="151">
        <f>D115+E115+F115+G115+H115+I115+J115+K115+L115+C115</f>
        <v>12</v>
      </c>
      <c r="N115" s="96"/>
      <c r="O115" s="96"/>
      <c r="P115" s="96"/>
    </row>
    <row r="116" spans="1:16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16" ht="15.75">
      <c r="A117" s="91" t="s">
        <v>110</v>
      </c>
      <c r="B117" s="11" t="s">
        <v>11</v>
      </c>
      <c r="C117" s="16"/>
      <c r="D117" s="16"/>
      <c r="E117" s="16">
        <v>1</v>
      </c>
      <c r="F117" s="16">
        <v>4</v>
      </c>
      <c r="G117" s="16">
        <v>1</v>
      </c>
      <c r="H117" s="16">
        <v>3</v>
      </c>
      <c r="I117" s="276"/>
      <c r="J117" s="276"/>
      <c r="K117" s="276"/>
      <c r="L117" s="276"/>
      <c r="M117" s="151">
        <f t="shared" si="4"/>
        <v>9</v>
      </c>
      <c r="N117" s="2"/>
      <c r="O117" s="2"/>
      <c r="P117" s="2"/>
    </row>
    <row r="118" spans="1:16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>
        <v>1</v>
      </c>
      <c r="J118" s="276"/>
      <c r="K118" s="276"/>
      <c r="L118" s="276"/>
      <c r="M118" s="151">
        <f t="shared" si="4"/>
        <v>1</v>
      </c>
      <c r="N118" s="2"/>
      <c r="O118" s="2"/>
      <c r="P118" s="2"/>
    </row>
    <row r="119" spans="1:16" ht="15.75">
      <c r="A119" s="70" t="s">
        <v>112</v>
      </c>
      <c r="B119" s="11" t="s">
        <v>15</v>
      </c>
      <c r="C119" s="16"/>
      <c r="D119" s="16"/>
      <c r="E119" s="16"/>
      <c r="F119" s="16"/>
      <c r="G119" s="16">
        <v>1</v>
      </c>
      <c r="H119" s="16"/>
      <c r="I119" s="16"/>
      <c r="J119" s="16"/>
      <c r="K119" s="16"/>
      <c r="L119" s="16"/>
      <c r="M119" s="151">
        <f t="shared" si="4"/>
        <v>1</v>
      </c>
      <c r="N119" s="2"/>
      <c r="O119" s="2"/>
      <c r="P119" s="2"/>
    </row>
    <row r="120" spans="1:16" ht="15.75">
      <c r="A120" s="70" t="s">
        <v>113</v>
      </c>
      <c r="B120" s="14" t="s">
        <v>17</v>
      </c>
      <c r="C120" s="16"/>
      <c r="D120" s="16"/>
      <c r="E120" s="16">
        <v>1</v>
      </c>
      <c r="F120" s="16"/>
      <c r="G120" s="16"/>
      <c r="H120" s="16"/>
      <c r="I120" s="16"/>
      <c r="J120" s="16"/>
      <c r="K120" s="16"/>
      <c r="L120" s="16"/>
      <c r="M120" s="151">
        <f t="shared" si="4"/>
        <v>1</v>
      </c>
      <c r="N120" s="2"/>
      <c r="O120" s="2"/>
      <c r="P120" s="2"/>
    </row>
    <row r="121" spans="1:16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16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16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16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16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16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16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16" ht="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7" ht="18.7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17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17" ht="1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17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17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</row>
    <row r="134" spans="1:17" s="29" customFormat="1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</row>
    <row r="135" spans="1:17" ht="15.75">
      <c r="A135" s="30" t="s">
        <v>147</v>
      </c>
      <c r="B135" s="14" t="s">
        <v>9</v>
      </c>
      <c r="C135" s="253">
        <v>12</v>
      </c>
      <c r="D135" s="16">
        <v>0</v>
      </c>
      <c r="E135" s="16">
        <v>0</v>
      </c>
      <c r="F135" s="16">
        <v>3</v>
      </c>
      <c r="G135" s="16">
        <v>4</v>
      </c>
      <c r="H135" s="16">
        <v>1</v>
      </c>
      <c r="I135" s="16">
        <v>4</v>
      </c>
      <c r="J135" s="253">
        <v>12</v>
      </c>
      <c r="K135" s="54">
        <v>2</v>
      </c>
      <c r="L135" s="54">
        <v>1</v>
      </c>
      <c r="M135" s="54">
        <v>2</v>
      </c>
      <c r="N135" s="54">
        <v>4</v>
      </c>
      <c r="O135" s="54">
        <v>2</v>
      </c>
      <c r="P135" s="54">
        <v>1</v>
      </c>
    </row>
    <row r="136" spans="1:17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17" ht="15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7" ht="15.7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7" ht="1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17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17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</row>
    <row r="142" spans="1:17" s="29" customFormat="1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</row>
    <row r="143" spans="1:17" ht="15.75">
      <c r="A143" s="30" t="s">
        <v>291</v>
      </c>
      <c r="B143" s="14" t="s">
        <v>9</v>
      </c>
      <c r="C143" s="280">
        <v>2035</v>
      </c>
      <c r="D143" s="281"/>
      <c r="E143" s="281">
        <v>2035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17" ht="45" customHeight="1">
      <c r="A144" s="101" t="s">
        <v>159</v>
      </c>
      <c r="B144" s="11" t="s">
        <v>11</v>
      </c>
      <c r="C144" s="280">
        <v>2035</v>
      </c>
      <c r="D144" s="281"/>
      <c r="E144" s="281">
        <v>2035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47.25">
      <c r="A145" s="91" t="s">
        <v>160</v>
      </c>
      <c r="B145" s="102" t="s">
        <v>13</v>
      </c>
      <c r="C145" s="281">
        <v>886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60" customHeight="1">
      <c r="A146" s="70" t="s">
        <v>161</v>
      </c>
      <c r="B146" s="14" t="s">
        <v>15</v>
      </c>
      <c r="C146" s="281">
        <v>74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31.5">
      <c r="A147" s="30" t="s">
        <v>162</v>
      </c>
      <c r="B147" s="14" t="s">
        <v>17</v>
      </c>
      <c r="C147" s="281">
        <v>526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88.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.75" customHeight="1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1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.7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 customHeight="1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31.5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.7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5" customHeight="1">
      <c r="A176" s="36" t="s">
        <v>293</v>
      </c>
      <c r="B176" s="171" t="s">
        <v>9</v>
      </c>
      <c r="C176" s="125">
        <v>4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2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63.12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63.12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31720/1000</f>
        <v>31.72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63.12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63.12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348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349</v>
      </c>
      <c r="D213" s="146"/>
      <c r="E213" s="316" t="s">
        <v>350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D32:I32"/>
    <mergeCell ref="A7:C7"/>
    <mergeCell ref="H4:J4"/>
    <mergeCell ref="E4:G4"/>
    <mergeCell ref="B4:D4"/>
    <mergeCell ref="A6:C6"/>
    <mergeCell ref="A31:J31"/>
    <mergeCell ref="A20:C20"/>
    <mergeCell ref="A30:J30"/>
    <mergeCell ref="A1:J1"/>
    <mergeCell ref="B3:D3"/>
    <mergeCell ref="E3:G3"/>
    <mergeCell ref="H3:J3"/>
    <mergeCell ref="A2:J2"/>
    <mergeCell ref="A88:J88"/>
    <mergeCell ref="D63:K63"/>
    <mergeCell ref="C63:C64"/>
    <mergeCell ref="A87:J87"/>
    <mergeCell ref="A78:E78"/>
    <mergeCell ref="A71:D71"/>
    <mergeCell ref="A72:D72"/>
    <mergeCell ref="H34:H35"/>
    <mergeCell ref="G33:H33"/>
    <mergeCell ref="C33:F33"/>
    <mergeCell ref="G34:G35"/>
    <mergeCell ref="B79:D79"/>
    <mergeCell ref="D34:F34"/>
    <mergeCell ref="C34:C35"/>
    <mergeCell ref="B33:B35"/>
    <mergeCell ref="A61:N61"/>
    <mergeCell ref="H62:K62"/>
    <mergeCell ref="A63:A64"/>
    <mergeCell ref="B63:B64"/>
    <mergeCell ref="I34:I35"/>
    <mergeCell ref="A33:A35"/>
    <mergeCell ref="A130:L130"/>
    <mergeCell ref="A129:M129"/>
    <mergeCell ref="A109:I109"/>
    <mergeCell ref="A110:I110"/>
    <mergeCell ref="B112:B113"/>
    <mergeCell ref="C112:L112"/>
    <mergeCell ref="A112:A113"/>
    <mergeCell ref="A89:I89"/>
    <mergeCell ref="C90:C91"/>
    <mergeCell ref="I90:I91"/>
    <mergeCell ref="H90:H91"/>
    <mergeCell ref="A90:A91"/>
    <mergeCell ref="B90:B91"/>
    <mergeCell ref="D90:G90"/>
    <mergeCell ref="J131:P131"/>
    <mergeCell ref="A132:A133"/>
    <mergeCell ref="C132:C133"/>
    <mergeCell ref="B132:B133"/>
    <mergeCell ref="J132:J133"/>
    <mergeCell ref="K132:P132"/>
    <mergeCell ref="B140:B141"/>
    <mergeCell ref="C140:C141"/>
    <mergeCell ref="A138:F138"/>
    <mergeCell ref="D132:I132"/>
    <mergeCell ref="A137:F137"/>
    <mergeCell ref="A139:H139"/>
    <mergeCell ref="A140:A141"/>
    <mergeCell ref="H140:H141"/>
    <mergeCell ref="D140:G140"/>
    <mergeCell ref="D149:E149"/>
    <mergeCell ref="D156:E156"/>
    <mergeCell ref="D154:E154"/>
    <mergeCell ref="D155:E155"/>
    <mergeCell ref="D152:E152"/>
    <mergeCell ref="D153:E153"/>
    <mergeCell ref="A201:C201"/>
    <mergeCell ref="A183:C183"/>
    <mergeCell ref="A185:C185"/>
    <mergeCell ref="A184:C184"/>
    <mergeCell ref="A149:C149"/>
    <mergeCell ref="A159:C159"/>
    <mergeCell ref="A158:C158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40" zoomScale="59" zoomScaleNormal="66" workbookViewId="0">
      <selection activeCell="G107" sqref="G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8" width="14.42578125" style="5" customWidth="1"/>
    <col min="9" max="9" width="7.5703125" style="5" customWidth="1"/>
    <col min="10" max="10" width="8.42578125" style="5" customWidth="1"/>
    <col min="11" max="11" width="8.7109375" style="5" customWidth="1"/>
    <col min="12" max="12" width="9.140625" style="5"/>
    <col min="13" max="13" width="12.140625" style="5" customWidth="1"/>
    <col min="14" max="14" width="6.140625" style="5" customWidth="1"/>
    <col min="15" max="15" width="12.140625" style="5" customWidth="1"/>
    <col min="16" max="16" width="10.5703125" style="5" customWidth="1"/>
    <col min="17" max="16384" width="9.140625" style="5"/>
  </cols>
  <sheetData>
    <row r="1" spans="1:17" s="2" customFormat="1" ht="36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222"/>
      <c r="J1" s="222"/>
      <c r="K1" s="168"/>
      <c r="L1" s="168"/>
      <c r="M1" s="168"/>
      <c r="N1" s="168"/>
      <c r="O1" s="168"/>
      <c r="P1" s="168"/>
    </row>
    <row r="2" spans="1:17" s="2" customFormat="1" ht="28.5" customHeight="1">
      <c r="A2" s="571" t="s">
        <v>210</v>
      </c>
      <c r="B2" s="571"/>
      <c r="C2" s="571"/>
      <c r="D2" s="571"/>
      <c r="E2" s="571"/>
      <c r="F2" s="571"/>
      <c r="G2" s="571"/>
      <c r="H2" s="548"/>
      <c r="I2" s="225"/>
      <c r="J2" s="225"/>
      <c r="K2" s="166"/>
      <c r="L2" s="166"/>
      <c r="M2" s="166"/>
      <c r="N2" s="166"/>
      <c r="O2" s="166"/>
      <c r="P2" s="166"/>
    </row>
    <row r="3" spans="1:17" ht="15.75" customHeight="1">
      <c r="A3" s="169" t="s">
        <v>0</v>
      </c>
      <c r="B3" s="564" t="s">
        <v>0</v>
      </c>
      <c r="C3" s="565"/>
      <c r="D3" s="566"/>
      <c r="E3" s="516" t="s">
        <v>1</v>
      </c>
      <c r="F3" s="584"/>
      <c r="G3" s="584"/>
      <c r="H3" s="223"/>
      <c r="I3" s="223"/>
      <c r="J3" s="223"/>
      <c r="K3" s="170"/>
      <c r="L3" s="170"/>
      <c r="M3" s="170"/>
      <c r="N3" s="170"/>
      <c r="O3" s="170"/>
      <c r="P3" s="170"/>
      <c r="Q3" s="2"/>
    </row>
    <row r="4" spans="1:17" s="2" customFormat="1" ht="15">
      <c r="A4" s="171" t="s">
        <v>2</v>
      </c>
      <c r="B4" s="540" t="s">
        <v>2</v>
      </c>
      <c r="C4" s="578"/>
      <c r="D4" s="578"/>
      <c r="E4" s="585">
        <v>10288309</v>
      </c>
      <c r="F4" s="586"/>
      <c r="G4" s="586"/>
      <c r="H4" s="224"/>
      <c r="I4" s="224"/>
      <c r="J4" s="224"/>
      <c r="K4" s="7"/>
      <c r="L4" s="7"/>
      <c r="M4" s="7"/>
      <c r="N4" s="7"/>
      <c r="O4" s="7"/>
      <c r="P4" s="7"/>
    </row>
    <row r="5" spans="1:17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17" ht="15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</row>
    <row r="8" spans="1:17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7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7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7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7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7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7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7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7" ht="63" customHeight="1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66" customHeight="1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7.5" customHeight="1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3.15" customHeight="1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9.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2" customHeight="1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83.25" customHeight="1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4.25" customHeight="1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8" customHeight="1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8" customHeight="1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8" customHeight="1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8" customHeight="1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4.5" customHeight="1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23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22.5" customHeight="1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6.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3.5" customHeight="1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15.7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77</v>
      </c>
      <c r="D37" s="37">
        <f>D38+D47+D48+D51+D53+D54</f>
        <v>53</v>
      </c>
      <c r="E37" s="37">
        <f>E38+E47+E48+E51+E52+E53+E54</f>
        <v>0</v>
      </c>
      <c r="F37" s="37">
        <f>F38+F47+F48+F51+F52+F53+F54</f>
        <v>0</v>
      </c>
      <c r="G37" s="37">
        <f>G38+G47+G48+G51+G52+G53+G54</f>
        <v>4</v>
      </c>
      <c r="H37" s="37">
        <f>H38+H47+H48+H51+H53+H54</f>
        <v>2</v>
      </c>
      <c r="I37" s="37">
        <f>I38+I47+I48+I51+I52+I53+I54</f>
        <v>43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77</v>
      </c>
      <c r="D47" s="257">
        <v>53</v>
      </c>
      <c r="E47" s="257"/>
      <c r="F47" s="257"/>
      <c r="G47" s="257">
        <v>4</v>
      </c>
      <c r="H47" s="257">
        <v>2</v>
      </c>
      <c r="I47" s="257">
        <v>43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1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8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8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31.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77</v>
      </c>
      <c r="D66" s="254"/>
      <c r="E66" s="254">
        <v>4</v>
      </c>
      <c r="F66" s="254">
        <v>7</v>
      </c>
      <c r="G66" s="254">
        <v>16</v>
      </c>
      <c r="H66" s="254">
        <v>12</v>
      </c>
      <c r="I66" s="254">
        <v>21</v>
      </c>
      <c r="J66" s="254">
        <v>15</v>
      </c>
      <c r="K66" s="254">
        <v>2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37</v>
      </c>
      <c r="D67" s="254"/>
      <c r="E67" s="254">
        <v>2</v>
      </c>
      <c r="F67" s="254">
        <v>4</v>
      </c>
      <c r="G67" s="254">
        <v>6</v>
      </c>
      <c r="H67" s="254">
        <v>5</v>
      </c>
      <c r="I67" s="254">
        <v>11</v>
      </c>
      <c r="J67" s="254">
        <v>7</v>
      </c>
      <c r="K67" s="254">
        <v>2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1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4.2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77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77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6</v>
      </c>
      <c r="D93" s="270">
        <v>1</v>
      </c>
      <c r="E93" s="270">
        <v>1</v>
      </c>
      <c r="F93" s="270">
        <v>5</v>
      </c>
      <c r="G93" s="270">
        <v>5</v>
      </c>
      <c r="H93" s="270">
        <v>6</v>
      </c>
      <c r="I93" s="270">
        <f>I95+I96+I97+I98+I99+I100+I101+I102+I103+I104+I105</f>
        <v>0</v>
      </c>
      <c r="J93" s="198">
        <f t="shared" ref="J93:J103" si="1">D93+F93</f>
        <v>6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4</v>
      </c>
      <c r="D95" s="16">
        <v>1</v>
      </c>
      <c r="E95" s="16">
        <v>1</v>
      </c>
      <c r="F95" s="16">
        <v>3</v>
      </c>
      <c r="G95" s="16">
        <v>3</v>
      </c>
      <c r="H95" s="16">
        <v>4</v>
      </c>
      <c r="I95" s="16"/>
      <c r="J95" s="198">
        <f t="shared" si="1"/>
        <v>4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1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/>
      <c r="E97" s="16"/>
      <c r="F97" s="16">
        <v>1</v>
      </c>
      <c r="G97" s="16">
        <v>1</v>
      </c>
      <c r="H97" s="16">
        <v>1</v>
      </c>
      <c r="I97" s="16"/>
      <c r="J97" s="198">
        <f t="shared" si="1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>
        <v>1</v>
      </c>
      <c r="H98" s="16">
        <v>1</v>
      </c>
      <c r="I98" s="16"/>
      <c r="J98" s="198">
        <f t="shared" si="1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1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1" customHeight="1">
      <c r="A107" s="13" t="s">
        <v>288</v>
      </c>
      <c r="B107" s="47">
        <v>14</v>
      </c>
      <c r="C107" s="16">
        <v>6</v>
      </c>
      <c r="D107" s="55">
        <v>1</v>
      </c>
      <c r="E107" s="55">
        <v>1</v>
      </c>
      <c r="F107" s="55">
        <v>5</v>
      </c>
      <c r="G107" s="55">
        <v>5</v>
      </c>
      <c r="H107" s="16">
        <v>6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2">C117+C118+C119+C120+C121+C122+C123+C124+C125+C126+C127</f>
        <v>0</v>
      </c>
      <c r="D115" s="270">
        <v>1</v>
      </c>
      <c r="E115" s="270">
        <v>1</v>
      </c>
      <c r="F115" s="270">
        <v>2</v>
      </c>
      <c r="G115" s="270">
        <f t="shared" si="2"/>
        <v>0</v>
      </c>
      <c r="H115" s="270">
        <f t="shared" si="2"/>
        <v>0</v>
      </c>
      <c r="I115" s="270">
        <f t="shared" si="2"/>
        <v>0</v>
      </c>
      <c r="J115" s="270">
        <v>2</v>
      </c>
      <c r="K115" s="270">
        <f t="shared" si="2"/>
        <v>0</v>
      </c>
      <c r="L115" s="270">
        <f t="shared" si="2"/>
        <v>0</v>
      </c>
      <c r="M115" s="151">
        <f>D115+E115+F115+G115+H115+I115+J115+K115+L115+C115</f>
        <v>6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3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>
        <v>1</v>
      </c>
      <c r="E117" s="16">
        <v>1</v>
      </c>
      <c r="F117" s="16">
        <v>1</v>
      </c>
      <c r="G117" s="16"/>
      <c r="H117" s="16"/>
      <c r="I117" s="276"/>
      <c r="J117" s="276">
        <v>1</v>
      </c>
      <c r="K117" s="276"/>
      <c r="L117" s="276"/>
      <c r="M117" s="151">
        <f t="shared" si="3"/>
        <v>4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3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>
        <v>1</v>
      </c>
      <c r="K119" s="16"/>
      <c r="L119" s="16"/>
      <c r="M119" s="151">
        <f t="shared" si="3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>
        <v>1</v>
      </c>
      <c r="G120" s="16"/>
      <c r="H120" s="16"/>
      <c r="I120" s="16"/>
      <c r="J120" s="16"/>
      <c r="K120" s="16"/>
      <c r="L120" s="16"/>
      <c r="M120" s="151">
        <f t="shared" si="3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3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3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3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3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3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3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3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48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47.2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6</v>
      </c>
      <c r="D135" s="16">
        <v>1</v>
      </c>
      <c r="E135" s="16"/>
      <c r="F135" s="16">
        <v>2</v>
      </c>
      <c r="G135" s="16"/>
      <c r="H135" s="16">
        <v>1</v>
      </c>
      <c r="I135" s="16">
        <v>2</v>
      </c>
      <c r="J135" s="253">
        <v>6</v>
      </c>
      <c r="K135" s="54">
        <v>1</v>
      </c>
      <c r="L135" s="54"/>
      <c r="M135" s="54">
        <v>2</v>
      </c>
      <c r="N135" s="54"/>
      <c r="O135" s="54">
        <v>1</v>
      </c>
      <c r="P135" s="54">
        <v>2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474</v>
      </c>
      <c r="D143" s="281"/>
      <c r="E143" s="281">
        <v>474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474</v>
      </c>
      <c r="D144" s="281"/>
      <c r="E144" s="281">
        <v>474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278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72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76.5" customHeight="1">
      <c r="A147" s="30" t="s">
        <v>162</v>
      </c>
      <c r="B147" s="14" t="s">
        <v>17</v>
      </c>
      <c r="C147" s="281">
        <v>254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23.2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31.5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2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0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1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31.4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295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>
        <v>88795134559</v>
      </c>
      <c r="D213" s="146"/>
      <c r="E213" s="316" t="s">
        <v>296</v>
      </c>
      <c r="F213" s="2"/>
      <c r="G213" s="317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32"/>
      <c r="B216" s="132"/>
      <c r="C216" s="132"/>
      <c r="D216" s="13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32"/>
      <c r="B217" s="132"/>
      <c r="C217" s="132"/>
      <c r="D217" s="13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32"/>
      <c r="B218" s="132"/>
      <c r="C218" s="132"/>
      <c r="D218" s="13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32"/>
      <c r="B219" s="132"/>
      <c r="C219" s="132"/>
      <c r="D219" s="13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32"/>
      <c r="B220" s="132"/>
      <c r="C220" s="132"/>
      <c r="D220" s="13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32"/>
      <c r="B221" s="132"/>
      <c r="C221" s="132"/>
      <c r="D221" s="13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32"/>
      <c r="B222" s="132"/>
      <c r="C222" s="132"/>
      <c r="D222" s="13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32"/>
      <c r="B223" s="132"/>
      <c r="C223" s="132"/>
      <c r="D223" s="13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32"/>
      <c r="B224" s="132"/>
      <c r="C224" s="132"/>
      <c r="D224" s="13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32"/>
      <c r="B225" s="132"/>
      <c r="C225" s="132"/>
      <c r="D225" s="13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32"/>
      <c r="B226" s="132"/>
      <c r="C226" s="132"/>
      <c r="D226" s="13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32"/>
      <c r="B227" s="132"/>
      <c r="C227" s="132"/>
      <c r="D227" s="13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32"/>
      <c r="B228" s="132"/>
      <c r="C228" s="132"/>
      <c r="D228" s="13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32"/>
      <c r="B229" s="132"/>
      <c r="C229" s="132"/>
      <c r="D229" s="13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32"/>
      <c r="B230" s="132"/>
      <c r="C230" s="132"/>
      <c r="D230" s="132"/>
      <c r="E230" s="13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32"/>
      <c r="B231" s="132"/>
      <c r="C231" s="132"/>
      <c r="D231" s="13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32"/>
      <c r="B232" s="132"/>
      <c r="C232" s="132"/>
      <c r="D232" s="13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32"/>
      <c r="B233" s="132"/>
      <c r="C233" s="132"/>
      <c r="D233" s="13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32"/>
      <c r="B234" s="132"/>
      <c r="C234" s="132"/>
      <c r="D234" s="13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32"/>
      <c r="B235" s="132"/>
      <c r="C235" s="132"/>
      <c r="D235" s="13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32"/>
      <c r="B236" s="132"/>
      <c r="C236" s="132"/>
      <c r="D236" s="13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32"/>
      <c r="B237" s="132"/>
      <c r="C237" s="132"/>
      <c r="D237" s="13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32"/>
      <c r="B238" s="132"/>
      <c r="C238" s="132"/>
      <c r="D238" s="13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6">
    <mergeCell ref="A1:H1"/>
    <mergeCell ref="A2:H2"/>
    <mergeCell ref="B3:D3"/>
    <mergeCell ref="E3:G3"/>
    <mergeCell ref="D32:I32"/>
    <mergeCell ref="E4:G4"/>
    <mergeCell ref="A20:C20"/>
    <mergeCell ref="A6:C6"/>
    <mergeCell ref="B4:D4"/>
    <mergeCell ref="H62:K62"/>
    <mergeCell ref="A78:E78"/>
    <mergeCell ref="D34:F34"/>
    <mergeCell ref="A72:D72"/>
    <mergeCell ref="B33:B35"/>
    <mergeCell ref="A71:D71"/>
    <mergeCell ref="A61:N61"/>
    <mergeCell ref="I34:I35"/>
    <mergeCell ref="B63:B64"/>
    <mergeCell ref="A63:A64"/>
    <mergeCell ref="C63:C64"/>
    <mergeCell ref="A33:A35"/>
    <mergeCell ref="G33:H33"/>
    <mergeCell ref="C33:F33"/>
    <mergeCell ref="A87:J87"/>
    <mergeCell ref="J132:J133"/>
    <mergeCell ref="A7:C7"/>
    <mergeCell ref="A88:J88"/>
    <mergeCell ref="A89:I89"/>
    <mergeCell ref="I90:I91"/>
    <mergeCell ref="H90:H91"/>
    <mergeCell ref="D63:K63"/>
    <mergeCell ref="D90:G90"/>
    <mergeCell ref="B90:B91"/>
    <mergeCell ref="B79:D79"/>
    <mergeCell ref="A31:J31"/>
    <mergeCell ref="A30:J30"/>
    <mergeCell ref="G34:G35"/>
    <mergeCell ref="H34:H35"/>
    <mergeCell ref="C34:C35"/>
    <mergeCell ref="A90:A91"/>
    <mergeCell ref="C90:C91"/>
    <mergeCell ref="K132:P132"/>
    <mergeCell ref="A109:I109"/>
    <mergeCell ref="A110:I110"/>
    <mergeCell ref="A129:M129"/>
    <mergeCell ref="D132:I132"/>
    <mergeCell ref="A112:A113"/>
    <mergeCell ref="B112:B113"/>
    <mergeCell ref="C112:L112"/>
    <mergeCell ref="C132:C133"/>
    <mergeCell ref="J131:P131"/>
    <mergeCell ref="B132:B133"/>
    <mergeCell ref="A132:A133"/>
    <mergeCell ref="A130:L130"/>
    <mergeCell ref="D156:E156"/>
    <mergeCell ref="D155:E155"/>
    <mergeCell ref="D154:E154"/>
    <mergeCell ref="A139:H139"/>
    <mergeCell ref="H140:H141"/>
    <mergeCell ref="B140:B141"/>
    <mergeCell ref="C140:C141"/>
    <mergeCell ref="D152:E152"/>
    <mergeCell ref="D153:E153"/>
    <mergeCell ref="A137:F137"/>
    <mergeCell ref="A138:F138"/>
    <mergeCell ref="A140:A141"/>
    <mergeCell ref="D149:E149"/>
    <mergeCell ref="D140:G140"/>
    <mergeCell ref="A201:C201"/>
    <mergeCell ref="A149:C149"/>
    <mergeCell ref="A184:C184"/>
    <mergeCell ref="A173:C173"/>
    <mergeCell ref="A185:C185"/>
    <mergeCell ref="A183:C183"/>
    <mergeCell ref="A159:C159"/>
    <mergeCell ref="A158:C158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ignoredErrors>
    <ignoredError sqref="A4:B4" numberStoredAsText="1"/>
  </ignoredErrors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indexed="34"/>
  </sheetPr>
  <dimension ref="A1:GR296"/>
  <sheetViews>
    <sheetView topLeftCell="A31" zoomScale="59" workbookViewId="0">
      <selection activeCell="M106" sqref="M10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28.5" customHeight="1">
      <c r="A2" s="571" t="s">
        <v>224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10233622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9.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v>171</v>
      </c>
      <c r="D37" s="37">
        <f>D38+D47+D48+D51+D53+D54</f>
        <v>134</v>
      </c>
      <c r="E37" s="37">
        <f>E38+E47+E48+E51+E52+E53+E54</f>
        <v>0</v>
      </c>
      <c r="F37" s="37">
        <v>1</v>
      </c>
      <c r="G37" s="37">
        <v>7</v>
      </c>
      <c r="H37" s="37">
        <v>5</v>
      </c>
      <c r="I37" s="37">
        <v>147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171</v>
      </c>
      <c r="D47" s="257">
        <v>134</v>
      </c>
      <c r="E47" s="257"/>
      <c r="F47" s="257">
        <v>1</v>
      </c>
      <c r="G47" s="257">
        <v>7</v>
      </c>
      <c r="H47" s="257">
        <v>5</v>
      </c>
      <c r="I47" s="257">
        <v>147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12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>
        <v>43</v>
      </c>
      <c r="D59" s="263" t="s">
        <v>62</v>
      </c>
      <c r="E59" s="263" t="s">
        <v>62</v>
      </c>
      <c r="F59" s="263" t="s">
        <v>62</v>
      </c>
      <c r="G59" s="257">
        <v>2</v>
      </c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171</v>
      </c>
      <c r="D66" s="254">
        <v>0</v>
      </c>
      <c r="E66" s="254">
        <v>11</v>
      </c>
      <c r="F66" s="254">
        <v>24</v>
      </c>
      <c r="G66" s="254">
        <v>40</v>
      </c>
      <c r="H66" s="254">
        <v>33</v>
      </c>
      <c r="I66" s="254">
        <v>16</v>
      </c>
      <c r="J66" s="254">
        <v>41</v>
      </c>
      <c r="K66" s="254">
        <v>6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77</v>
      </c>
      <c r="D67" s="254">
        <v>0</v>
      </c>
      <c r="E67" s="254">
        <v>4</v>
      </c>
      <c r="F67" s="254">
        <v>12</v>
      </c>
      <c r="G67" s="254">
        <v>14</v>
      </c>
      <c r="H67" s="254">
        <v>23</v>
      </c>
      <c r="I67" s="254">
        <v>2</v>
      </c>
      <c r="J67" s="254">
        <v>19</v>
      </c>
      <c r="K67" s="254">
        <v>3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v>1</v>
      </c>
      <c r="D68" s="271"/>
      <c r="E68" s="271"/>
      <c r="F68" s="271"/>
      <c r="G68" s="271"/>
      <c r="H68" s="254"/>
      <c r="I68" s="254"/>
      <c r="J68" s="254">
        <v>1</v>
      </c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v>171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v>171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12</v>
      </c>
      <c r="D93" s="270">
        <v>8</v>
      </c>
      <c r="E93" s="270">
        <v>8</v>
      </c>
      <c r="F93" s="270">
        <v>4</v>
      </c>
      <c r="G93" s="270">
        <v>4</v>
      </c>
      <c r="H93" s="270">
        <v>12</v>
      </c>
      <c r="I93" s="270">
        <v>1</v>
      </c>
      <c r="J93" s="198">
        <f t="shared" ref="J93:J103" si="1">D93+F93</f>
        <v>12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9</v>
      </c>
      <c r="D95" s="16">
        <v>5</v>
      </c>
      <c r="E95" s="16">
        <v>5</v>
      </c>
      <c r="F95" s="16">
        <v>4</v>
      </c>
      <c r="G95" s="16">
        <v>4</v>
      </c>
      <c r="H95" s="16">
        <v>9</v>
      </c>
      <c r="I95" s="16">
        <v>0</v>
      </c>
      <c r="J95" s="198">
        <f t="shared" si="1"/>
        <v>9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/>
      <c r="J96" s="198">
        <f t="shared" si="1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0</v>
      </c>
      <c r="D97" s="16"/>
      <c r="E97" s="16"/>
      <c r="F97" s="16"/>
      <c r="G97" s="16"/>
      <c r="H97" s="16"/>
      <c r="I97" s="16">
        <v>1</v>
      </c>
      <c r="J97" s="198">
        <f t="shared" si="1"/>
        <v>0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/>
      <c r="G98" s="16"/>
      <c r="H98" s="16">
        <v>1</v>
      </c>
      <c r="I98" s="16"/>
      <c r="J98" s="198">
        <f t="shared" si="1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0</v>
      </c>
      <c r="D99" s="16"/>
      <c r="E99" s="16"/>
      <c r="F99" s="16"/>
      <c r="G99" s="16"/>
      <c r="H99" s="16"/>
      <c r="I99" s="16">
        <v>0</v>
      </c>
      <c r="J99" s="198">
        <f t="shared" si="1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>
        <v>0</v>
      </c>
      <c r="D100" s="16"/>
      <c r="E100" s="16"/>
      <c r="F100" s="16"/>
      <c r="G100" s="16"/>
      <c r="H100" s="16"/>
      <c r="I100" s="16">
        <v>0</v>
      </c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>
        <v>1</v>
      </c>
      <c r="D101" s="16">
        <v>1</v>
      </c>
      <c r="E101" s="16">
        <v>1</v>
      </c>
      <c r="F101" s="16"/>
      <c r="G101" s="16"/>
      <c r="H101" s="16">
        <v>1</v>
      </c>
      <c r="I101" s="16"/>
      <c r="J101" s="198">
        <f t="shared" si="1"/>
        <v>1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>
        <v>0</v>
      </c>
      <c r="D102" s="16"/>
      <c r="E102" s="16"/>
      <c r="F102" s="16"/>
      <c r="G102" s="16"/>
      <c r="H102" s="16"/>
      <c r="I102" s="16">
        <v>0</v>
      </c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>
        <v>0</v>
      </c>
      <c r="D103" s="16"/>
      <c r="E103" s="16"/>
      <c r="F103" s="16"/>
      <c r="G103" s="16"/>
      <c r="H103" s="16"/>
      <c r="I103" s="16">
        <v>0</v>
      </c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>
        <v>0</v>
      </c>
      <c r="D104" s="16"/>
      <c r="E104" s="16"/>
      <c r="F104" s="16"/>
      <c r="G104" s="16"/>
      <c r="H104" s="16"/>
      <c r="I104" s="16">
        <v>0</v>
      </c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>
        <v>0</v>
      </c>
      <c r="D105" s="16"/>
      <c r="E105" s="16"/>
      <c r="F105" s="16"/>
      <c r="G105" s="16"/>
      <c r="H105" s="16"/>
      <c r="I105" s="16">
        <v>0</v>
      </c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>
        <v>0</v>
      </c>
      <c r="D106" s="55" t="s">
        <v>62</v>
      </c>
      <c r="E106" s="55" t="s">
        <v>62</v>
      </c>
      <c r="F106" s="55" t="s">
        <v>62</v>
      </c>
      <c r="G106" s="55" t="s">
        <v>62</v>
      </c>
      <c r="H106" s="16">
        <v>0</v>
      </c>
      <c r="I106" s="16">
        <v>0</v>
      </c>
      <c r="J106" s="207"/>
      <c r="K106" s="2"/>
      <c r="L106" s="2"/>
      <c r="M106" s="2"/>
      <c r="N106" s="2"/>
      <c r="O106" s="2"/>
      <c r="P106" s="2"/>
    </row>
    <row r="107" spans="1:16" ht="81" customHeight="1">
      <c r="A107" s="13" t="s">
        <v>288</v>
      </c>
      <c r="B107" s="47">
        <v>14</v>
      </c>
      <c r="C107" s="16">
        <v>12</v>
      </c>
      <c r="D107" s="55">
        <v>8</v>
      </c>
      <c r="E107" s="55">
        <v>8</v>
      </c>
      <c r="F107" s="55">
        <v>4</v>
      </c>
      <c r="G107" s="55">
        <v>4</v>
      </c>
      <c r="H107" s="16">
        <v>12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200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</row>
    <row r="114" spans="1:200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</row>
    <row r="115" spans="1:200" ht="31.5">
      <c r="A115" s="30" t="s">
        <v>135</v>
      </c>
      <c r="B115" s="14" t="s">
        <v>9</v>
      </c>
      <c r="C115" s="270">
        <v>1</v>
      </c>
      <c r="D115" s="270">
        <v>2</v>
      </c>
      <c r="E115" s="270">
        <f>E117+E118+E119+E120+E121+E122+E123+E124+E125+E126+E127</f>
        <v>0</v>
      </c>
      <c r="F115" s="270">
        <v>1</v>
      </c>
      <c r="G115" s="270">
        <v>3</v>
      </c>
      <c r="H115" s="270">
        <v>1</v>
      </c>
      <c r="I115" s="270">
        <v>2</v>
      </c>
      <c r="J115" s="270">
        <v>1</v>
      </c>
      <c r="K115" s="270">
        <v>1</v>
      </c>
      <c r="L115" s="270">
        <f>L117+L118+L119+L120+L121+L122+L123+L124+L125+L126+L127</f>
        <v>0</v>
      </c>
      <c r="M115" s="151">
        <f>D115+E115+F115+G115+H115+I115+J115+K115+L115+C115</f>
        <v>12</v>
      </c>
      <c r="N115" s="96"/>
      <c r="O115" s="96"/>
      <c r="P115" s="96"/>
    </row>
    <row r="116" spans="1:200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2">D116+E116+F116+G116+H116+I116+J116+K116+L116+C116</f>
        <v>0</v>
      </c>
      <c r="N116" s="96"/>
      <c r="O116" s="96"/>
      <c r="P116" s="96"/>
    </row>
    <row r="117" spans="1:200" ht="15.75">
      <c r="A117" s="91" t="s">
        <v>110</v>
      </c>
      <c r="B117" s="11" t="s">
        <v>11</v>
      </c>
      <c r="C117" s="16">
        <v>1</v>
      </c>
      <c r="D117" s="16">
        <v>2</v>
      </c>
      <c r="E117" s="16">
        <v>0</v>
      </c>
      <c r="F117" s="16">
        <v>1</v>
      </c>
      <c r="G117" s="16">
        <v>1</v>
      </c>
      <c r="H117" s="16"/>
      <c r="I117" s="276">
        <v>2</v>
      </c>
      <c r="J117" s="276">
        <v>1</v>
      </c>
      <c r="K117" s="276">
        <v>1</v>
      </c>
      <c r="L117" s="276"/>
      <c r="M117" s="151">
        <f t="shared" si="2"/>
        <v>9</v>
      </c>
      <c r="N117" s="2"/>
      <c r="O117" s="2"/>
      <c r="P117" s="2"/>
    </row>
    <row r="118" spans="1:200" ht="15.75">
      <c r="A118" s="70" t="s">
        <v>111</v>
      </c>
      <c r="B118" s="14" t="s">
        <v>13</v>
      </c>
      <c r="C118" s="16"/>
      <c r="D118" s="16"/>
      <c r="E118" s="16"/>
      <c r="F118" s="16"/>
      <c r="G118" s="16">
        <v>1</v>
      </c>
      <c r="H118" s="16"/>
      <c r="I118" s="276"/>
      <c r="J118" s="276"/>
      <c r="K118" s="276"/>
      <c r="L118" s="276"/>
      <c r="M118" s="151">
        <f t="shared" si="2"/>
        <v>1</v>
      </c>
      <c r="N118" s="2"/>
      <c r="O118" s="2"/>
      <c r="P118" s="2"/>
    </row>
    <row r="119" spans="1:200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51">
        <f t="shared" si="2"/>
        <v>0</v>
      </c>
      <c r="N119" s="2"/>
      <c r="O119" s="2"/>
      <c r="P119" s="2"/>
    </row>
    <row r="120" spans="1:200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>
        <v>1</v>
      </c>
      <c r="I120" s="16"/>
      <c r="J120" s="16"/>
      <c r="K120" s="16"/>
      <c r="L120" s="16"/>
      <c r="M120" s="151">
        <f t="shared" si="2"/>
        <v>1</v>
      </c>
      <c r="N120" s="2"/>
      <c r="O120" s="2"/>
      <c r="P120" s="2"/>
    </row>
    <row r="121" spans="1:200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2"/>
        <v>0</v>
      </c>
      <c r="N121" s="2"/>
      <c r="O121" s="2"/>
      <c r="P121" s="2"/>
    </row>
    <row r="122" spans="1:200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2"/>
        <v>0</v>
      </c>
      <c r="N122" s="2"/>
      <c r="O122" s="2"/>
      <c r="P122" s="2"/>
    </row>
    <row r="123" spans="1:200" ht="15.75">
      <c r="A123" s="70" t="s">
        <v>116</v>
      </c>
      <c r="B123" s="14" t="s">
        <v>23</v>
      </c>
      <c r="C123" s="16"/>
      <c r="D123" s="16"/>
      <c r="E123" s="16"/>
      <c r="F123" s="16"/>
      <c r="G123" s="16">
        <v>1</v>
      </c>
      <c r="H123" s="16"/>
      <c r="I123" s="276"/>
      <c r="J123" s="276"/>
      <c r="K123" s="276"/>
      <c r="L123" s="276"/>
      <c r="M123" s="151">
        <f t="shared" si="2"/>
        <v>1</v>
      </c>
      <c r="N123" s="2"/>
      <c r="O123" s="2"/>
      <c r="P123" s="2"/>
    </row>
    <row r="124" spans="1:200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2"/>
        <v>0</v>
      </c>
      <c r="N124" s="2"/>
      <c r="O124" s="2"/>
      <c r="P124" s="2"/>
    </row>
    <row r="125" spans="1:200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2"/>
        <v>0</v>
      </c>
      <c r="N125" s="2"/>
      <c r="O125" s="2"/>
      <c r="P125" s="2"/>
    </row>
    <row r="126" spans="1:200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2"/>
        <v>0</v>
      </c>
      <c r="N126" s="2"/>
      <c r="O126" s="2"/>
      <c r="P126" s="2"/>
    </row>
    <row r="127" spans="1:200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2"/>
        <v>0</v>
      </c>
      <c r="N127" s="2"/>
      <c r="O127" s="2"/>
      <c r="P127" s="2"/>
    </row>
    <row r="128" spans="1:200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200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200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200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200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200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</row>
    <row r="134" spans="1:200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</row>
    <row r="135" spans="1:200" ht="15.75">
      <c r="A135" s="30" t="s">
        <v>147</v>
      </c>
      <c r="B135" s="14" t="s">
        <v>9</v>
      </c>
      <c r="C135" s="253">
        <v>12</v>
      </c>
      <c r="D135" s="16">
        <v>1</v>
      </c>
      <c r="E135" s="16">
        <v>1</v>
      </c>
      <c r="F135" s="16">
        <v>1</v>
      </c>
      <c r="G135" s="16">
        <v>1</v>
      </c>
      <c r="H135" s="16">
        <v>4</v>
      </c>
      <c r="I135" s="16">
        <v>4</v>
      </c>
      <c r="J135" s="253">
        <v>12</v>
      </c>
      <c r="K135" s="54">
        <v>2</v>
      </c>
      <c r="L135" s="54">
        <v>1</v>
      </c>
      <c r="M135" s="54">
        <v>2</v>
      </c>
      <c r="N135" s="54">
        <v>3</v>
      </c>
      <c r="O135" s="54">
        <v>1</v>
      </c>
      <c r="P135" s="54">
        <v>3</v>
      </c>
    </row>
    <row r="136" spans="1:200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200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200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200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200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200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</row>
    <row r="142" spans="1:200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</row>
    <row r="143" spans="1:200" ht="45" customHeight="1">
      <c r="A143" s="30" t="s">
        <v>291</v>
      </c>
      <c r="B143" s="14" t="s">
        <v>9</v>
      </c>
      <c r="C143" s="280">
        <v>1110</v>
      </c>
      <c r="D143" s="281"/>
      <c r="E143" s="281">
        <v>1110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200" ht="63">
      <c r="A144" s="101" t="s">
        <v>159</v>
      </c>
      <c r="B144" s="11" t="s">
        <v>11</v>
      </c>
      <c r="C144" s="280">
        <v>1060</v>
      </c>
      <c r="D144" s="281"/>
      <c r="E144" s="281">
        <v>1060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697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60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v>590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3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>
        <v>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6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2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 customHeight="1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 customHeight="1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35.479999999999997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4100/1000</f>
        <v>4.0999999999999996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35.479999999999997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26880/1000</f>
        <v>26.88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14400/1000</f>
        <v>14.4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35.479999999999997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35.479999999999997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B4:D4"/>
    <mergeCell ref="E4:G4"/>
    <mergeCell ref="H4:J4"/>
    <mergeCell ref="D32:I32"/>
    <mergeCell ref="A87:J87"/>
    <mergeCell ref="G33:H33"/>
    <mergeCell ref="A6:C6"/>
    <mergeCell ref="A7:C7"/>
    <mergeCell ref="A20:C20"/>
    <mergeCell ref="B33:B35"/>
    <mergeCell ref="A30:J30"/>
    <mergeCell ref="C33:F33"/>
    <mergeCell ref="A31:J31"/>
    <mergeCell ref="A33:A35"/>
    <mergeCell ref="I34:I35"/>
    <mergeCell ref="A1:J1"/>
    <mergeCell ref="B3:D3"/>
    <mergeCell ref="E3:G3"/>
    <mergeCell ref="H3:J3"/>
    <mergeCell ref="A2:J2"/>
    <mergeCell ref="G34:G35"/>
    <mergeCell ref="A61:N61"/>
    <mergeCell ref="C34:C35"/>
    <mergeCell ref="H34:H35"/>
    <mergeCell ref="D34:F34"/>
    <mergeCell ref="B132:B133"/>
    <mergeCell ref="D132:I132"/>
    <mergeCell ref="H62:K62"/>
    <mergeCell ref="A78:E78"/>
    <mergeCell ref="A71:D71"/>
    <mergeCell ref="D63:K63"/>
    <mergeCell ref="C63:C64"/>
    <mergeCell ref="A72:D72"/>
    <mergeCell ref="B63:B64"/>
    <mergeCell ref="A63:A64"/>
    <mergeCell ref="A89:I89"/>
    <mergeCell ref="B79:D79"/>
    <mergeCell ref="A109:I109"/>
    <mergeCell ref="A132:A133"/>
    <mergeCell ref="A110:I110"/>
    <mergeCell ref="J132:J133"/>
    <mergeCell ref="A129:M129"/>
    <mergeCell ref="A112:A113"/>
    <mergeCell ref="I90:I91"/>
    <mergeCell ref="C90:C91"/>
    <mergeCell ref="B90:B91"/>
    <mergeCell ref="D90:G90"/>
    <mergeCell ref="A88:J88"/>
    <mergeCell ref="H90:H91"/>
    <mergeCell ref="A90:A91"/>
    <mergeCell ref="A130:L130"/>
    <mergeCell ref="K132:P132"/>
    <mergeCell ref="D153:E153"/>
    <mergeCell ref="D152:E152"/>
    <mergeCell ref="A137:F137"/>
    <mergeCell ref="J131:P131"/>
    <mergeCell ref="C112:L112"/>
    <mergeCell ref="B112:B113"/>
    <mergeCell ref="A140:A141"/>
    <mergeCell ref="A139:H139"/>
    <mergeCell ref="H140:H141"/>
    <mergeCell ref="D149:E149"/>
    <mergeCell ref="B140:B141"/>
    <mergeCell ref="A149:C149"/>
    <mergeCell ref="D140:G140"/>
    <mergeCell ref="C140:C141"/>
    <mergeCell ref="A138:F138"/>
    <mergeCell ref="C132:C133"/>
    <mergeCell ref="D154:E154"/>
    <mergeCell ref="D155:E155"/>
    <mergeCell ref="A201:C201"/>
    <mergeCell ref="A183:C183"/>
    <mergeCell ref="A173:C173"/>
    <mergeCell ref="A184:C184"/>
    <mergeCell ref="A185:C185"/>
    <mergeCell ref="A158:C158"/>
    <mergeCell ref="A159:C159"/>
    <mergeCell ref="D156:E156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H68:K69 D66:K67">
      <formula1>-100000</formula1>
      <formula2>9999999999999</formula2>
    </dataValidation>
  </dataValidations>
  <hyperlinks>
    <hyperlink ref="E187" r:id="rId1" display="mkdoyds3@inbox.ru"/>
  </hyperlinks>
  <pageMargins left="0.7" right="0.7" top="0.75" bottom="0.75" header="0.3" footer="0.3"/>
  <pageSetup paperSize="9" scale="55" orientation="landscape"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indexed="11"/>
  </sheetPr>
  <dimension ref="A1:AF295"/>
  <sheetViews>
    <sheetView showZeros="0" topLeftCell="A28" zoomScale="75" workbookViewId="0">
      <selection activeCell="C190" sqref="C190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28.5" customHeight="1">
      <c r="A2" s="571" t="s">
        <v>225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45284101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1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8.7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177"/>
      <c r="K32" s="177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179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0</v>
      </c>
      <c r="D37" s="37">
        <f>D38+D47+D48+D51+D53+D54</f>
        <v>0</v>
      </c>
      <c r="E37" s="37">
        <f>E38+E47+E48+E51+E52+E53+E54</f>
        <v>0</v>
      </c>
      <c r="F37" s="37">
        <f>F38+F47+F48+F51+F52+F53+F54</f>
        <v>0</v>
      </c>
      <c r="G37" s="37">
        <f>G38+G47+G48+G51+G52+G53+G54</f>
        <v>0</v>
      </c>
      <c r="H37" s="37">
        <f>H38+H47+H48+H51+H53+H54</f>
        <v>0</v>
      </c>
      <c r="I37" s="37">
        <f>I38+I47+I48+I51+I52+I53+I54</f>
        <v>0</v>
      </c>
      <c r="J37" s="180"/>
      <c r="K37" s="96"/>
      <c r="L37" s="96"/>
      <c r="M37" s="181"/>
      <c r="N37" s="181"/>
      <c r="O37" s="166"/>
      <c r="P37" s="166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183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183"/>
      <c r="K40" s="2"/>
      <c r="L40" s="184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183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183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183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183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183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183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/>
      <c r="D47" s="257"/>
      <c r="E47" s="257"/>
      <c r="F47" s="257"/>
      <c r="G47" s="257"/>
      <c r="H47" s="257"/>
      <c r="I47" s="257"/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1.5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186"/>
      <c r="K59" s="168"/>
      <c r="L59" s="168"/>
      <c r="M59" s="168"/>
      <c r="N59" s="168"/>
      <c r="O59" s="168"/>
      <c r="P59" s="16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186"/>
      <c r="J60" s="186"/>
      <c r="K60" s="192"/>
      <c r="L60" s="192"/>
      <c r="M60" s="192"/>
      <c r="N60" s="192"/>
      <c r="O60" s="192"/>
      <c r="P60" s="192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193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0</v>
      </c>
      <c r="D66" s="254"/>
      <c r="E66" s="254"/>
      <c r="F66" s="254"/>
      <c r="G66" s="254"/>
      <c r="H66" s="254"/>
      <c r="I66" s="254"/>
      <c r="J66" s="254"/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0</v>
      </c>
      <c r="D67" s="254"/>
      <c r="E67" s="254"/>
      <c r="F67" s="254"/>
      <c r="G67" s="254"/>
      <c r="H67" s="254"/>
      <c r="I67" s="254"/>
      <c r="J67" s="254"/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47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602"/>
      <c r="C72" s="602"/>
      <c r="D72" s="60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183"/>
      <c r="C77" s="183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0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/>
      <c r="D84" s="270">
        <f>C37</f>
        <v>0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206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>C95+C96+C97+C98+C99+C100+C101+C102+C103+C104+C105</f>
        <v>0</v>
      </c>
      <c r="D93" s="270">
        <f t="shared" ref="D93:I93" si="1">D95+D96+D97+D98+D99+D100+D101+D102+D103+D104+D105</f>
        <v>0</v>
      </c>
      <c r="E93" s="270">
        <f t="shared" si="1"/>
        <v>0</v>
      </c>
      <c r="F93" s="270">
        <f t="shared" si="1"/>
        <v>0</v>
      </c>
      <c r="G93" s="270">
        <f t="shared" si="1"/>
        <v>0</v>
      </c>
      <c r="H93" s="270">
        <f t="shared" si="1"/>
        <v>0</v>
      </c>
      <c r="I93" s="270">
        <f t="shared" si="1"/>
        <v>0</v>
      </c>
      <c r="J93" s="198">
        <f>D93+F93</f>
        <v>0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ref="J94:J103" si="2">D94+F94</f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/>
      <c r="D95" s="16"/>
      <c r="E95" s="16"/>
      <c r="F95" s="16"/>
      <c r="G95" s="16"/>
      <c r="H95" s="16"/>
      <c r="I95" s="16"/>
      <c r="J95" s="198">
        <f t="shared" si="2"/>
        <v>0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/>
      <c r="D97" s="16"/>
      <c r="E97" s="16"/>
      <c r="F97" s="16"/>
      <c r="G97" s="16"/>
      <c r="H97" s="16"/>
      <c r="I97" s="16"/>
      <c r="J97" s="198">
        <f t="shared" si="2"/>
        <v>0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2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9.5" customHeight="1">
      <c r="A107" s="13" t="s">
        <v>288</v>
      </c>
      <c r="B107" s="47">
        <v>14</v>
      </c>
      <c r="C107" s="16"/>
      <c r="D107" s="55"/>
      <c r="E107" s="55"/>
      <c r="F107" s="55"/>
      <c r="G107" s="55"/>
      <c r="H107" s="16"/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>C117+C118+C119+C120+C121+C122+C123+C124+C125+C126+C127</f>
        <v>0</v>
      </c>
      <c r="D115" s="270">
        <f t="shared" ref="D115:L115" si="3">D117+D118+D119+D120+D121+D122+D123+D124+D125+D126+D127</f>
        <v>0</v>
      </c>
      <c r="E115" s="270">
        <f t="shared" si="3"/>
        <v>0</v>
      </c>
      <c r="F115" s="270">
        <f t="shared" si="3"/>
        <v>0</v>
      </c>
      <c r="G115" s="270">
        <f t="shared" si="3"/>
        <v>0</v>
      </c>
      <c r="H115" s="270">
        <f t="shared" si="3"/>
        <v>0</v>
      </c>
      <c r="I115" s="270">
        <f t="shared" si="3"/>
        <v>0</v>
      </c>
      <c r="J115" s="270">
        <f t="shared" si="3"/>
        <v>0</v>
      </c>
      <c r="K115" s="270">
        <f t="shared" si="3"/>
        <v>0</v>
      </c>
      <c r="L115" s="270">
        <f t="shared" si="3"/>
        <v>0</v>
      </c>
      <c r="M115" s="151">
        <f>D115+E115+F115+G115+H115+I115+J115+K115+L115</f>
        <v>0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4" si="4">D116+E116+F116+G116+H116+I116+J116+K116+L116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/>
      <c r="F117" s="16"/>
      <c r="G117" s="16"/>
      <c r="H117" s="16"/>
      <c r="I117" s="276"/>
      <c r="J117" s="276"/>
      <c r="K117" s="276"/>
      <c r="L117" s="276"/>
      <c r="M117" s="151">
        <f t="shared" si="4"/>
        <v>0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4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51">
        <f t="shared" si="4"/>
        <v>0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4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2"/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2"/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2"/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0</v>
      </c>
      <c r="D135" s="16"/>
      <c r="E135" s="16"/>
      <c r="F135" s="16"/>
      <c r="G135" s="16"/>
      <c r="H135" s="16"/>
      <c r="I135" s="16"/>
      <c r="J135" s="253">
        <f>K135+L135+M135+N135+O135+P135</f>
        <v>0</v>
      </c>
      <c r="K135" s="54"/>
      <c r="L135" s="54"/>
      <c r="M135" s="54"/>
      <c r="N135" s="54"/>
      <c r="O135" s="54"/>
      <c r="P135" s="54"/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601"/>
      <c r="H139" s="601"/>
      <c r="I139" s="2"/>
      <c r="J139" s="2"/>
      <c r="K139" s="2"/>
      <c r="L139" s="2"/>
      <c r="M139" s="2"/>
      <c r="N139" s="2"/>
      <c r="O139" s="2"/>
      <c r="P139" s="2"/>
    </row>
    <row r="140" spans="1:32" ht="15.75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f>D143+E143+F143+G143</f>
        <v>713</v>
      </c>
      <c r="D143" s="281"/>
      <c r="E143" s="281">
        <v>713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f>D144+E144+F144+G144</f>
        <v>679</v>
      </c>
      <c r="D144" s="281"/>
      <c r="E144" s="281">
        <v>679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457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95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30" t="s">
        <v>162</v>
      </c>
      <c r="B147" s="14" t="s">
        <v>17</v>
      </c>
      <c r="C147" s="281">
        <v>457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213"/>
      <c r="E148" s="213"/>
      <c r="F148" s="213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214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215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215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/>
      <c r="D152" s="500"/>
      <c r="E152" s="500"/>
      <c r="F152" s="214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214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/>
      <c r="D154" s="500"/>
      <c r="E154" s="500"/>
      <c r="F154" s="214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/>
      <c r="D155" s="500"/>
      <c r="E155" s="500"/>
      <c r="F155" s="214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/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/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4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/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217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394</v>
      </c>
      <c r="B188" s="171" t="s">
        <v>9</v>
      </c>
      <c r="C188" s="286">
        <f>C190+C199</f>
        <v>31.4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3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3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3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3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3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3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3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3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31.4</v>
      </c>
      <c r="D204" s="13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32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3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3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3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3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32"/>
      <c r="B210" s="132"/>
      <c r="C210" s="132"/>
      <c r="D210" s="13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32"/>
      <c r="B215" s="132"/>
      <c r="C215" s="132"/>
      <c r="D215" s="13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32"/>
      <c r="B216" s="132"/>
      <c r="C216" s="132"/>
      <c r="D216" s="13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32"/>
      <c r="B217" s="132"/>
      <c r="C217" s="132"/>
      <c r="D217" s="13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32"/>
      <c r="B218" s="132"/>
      <c r="C218" s="132"/>
      <c r="D218" s="13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32"/>
      <c r="B219" s="132"/>
      <c r="C219" s="132"/>
      <c r="D219" s="13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32"/>
      <c r="B220" s="132"/>
      <c r="C220" s="132"/>
      <c r="D220" s="13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32"/>
      <c r="B221" s="132"/>
      <c r="C221" s="132"/>
      <c r="D221" s="13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32"/>
      <c r="B222" s="132"/>
      <c r="C222" s="132"/>
      <c r="D222" s="13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32"/>
      <c r="B223" s="132"/>
      <c r="C223" s="132"/>
      <c r="D223" s="13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32"/>
      <c r="B224" s="132"/>
      <c r="C224" s="132"/>
      <c r="D224" s="13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32"/>
      <c r="B225" s="132"/>
      <c r="C225" s="132"/>
      <c r="D225" s="13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32"/>
      <c r="B226" s="132"/>
      <c r="C226" s="132"/>
      <c r="D226" s="13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32"/>
      <c r="B227" s="132"/>
      <c r="C227" s="132"/>
      <c r="D227" s="13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32"/>
      <c r="B228" s="132"/>
      <c r="C228" s="132"/>
      <c r="D228" s="13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32"/>
      <c r="B229" s="132"/>
      <c r="C229" s="132"/>
      <c r="D229" s="13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32"/>
      <c r="B230" s="132"/>
      <c r="C230" s="132"/>
      <c r="D230" s="132"/>
      <c r="E230" s="13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32"/>
      <c r="B231" s="132"/>
      <c r="C231" s="132"/>
      <c r="D231" s="13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32"/>
      <c r="B232" s="132"/>
      <c r="C232" s="132"/>
      <c r="D232" s="13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32"/>
      <c r="B233" s="132"/>
      <c r="C233" s="132"/>
      <c r="D233" s="13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32"/>
      <c r="B234" s="132"/>
      <c r="C234" s="132"/>
      <c r="D234" s="13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32"/>
      <c r="B235" s="132"/>
      <c r="C235" s="132"/>
      <c r="D235" s="13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32"/>
      <c r="B236" s="132"/>
      <c r="C236" s="132"/>
      <c r="D236" s="13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32"/>
      <c r="B237" s="132"/>
      <c r="C237" s="132"/>
      <c r="D237" s="13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32"/>
      <c r="B238" s="132"/>
      <c r="C238" s="132"/>
      <c r="D238" s="13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A1:J1"/>
    <mergeCell ref="B3:D3"/>
    <mergeCell ref="E3:G3"/>
    <mergeCell ref="H3:J3"/>
    <mergeCell ref="A2:J2"/>
    <mergeCell ref="B79:D79"/>
    <mergeCell ref="A31:J31"/>
    <mergeCell ref="D32:I32"/>
    <mergeCell ref="A63:A64"/>
    <mergeCell ref="I34:I35"/>
    <mergeCell ref="H34:H35"/>
    <mergeCell ref="G33:H33"/>
    <mergeCell ref="C33:F33"/>
    <mergeCell ref="G34:G35"/>
    <mergeCell ref="A71:D71"/>
    <mergeCell ref="D34:F34"/>
    <mergeCell ref="C34:C35"/>
    <mergeCell ref="A78:E78"/>
    <mergeCell ref="A33:A35"/>
    <mergeCell ref="B33:B35"/>
    <mergeCell ref="A72:D72"/>
    <mergeCell ref="H4:J4"/>
    <mergeCell ref="A30:J30"/>
    <mergeCell ref="A6:C6"/>
    <mergeCell ref="B4:D4"/>
    <mergeCell ref="A7:C7"/>
    <mergeCell ref="E4:G4"/>
    <mergeCell ref="A20:C20"/>
    <mergeCell ref="K132:P132"/>
    <mergeCell ref="A130:L130"/>
    <mergeCell ref="J131:P131"/>
    <mergeCell ref="B132:B133"/>
    <mergeCell ref="A89:I89"/>
    <mergeCell ref="C90:C91"/>
    <mergeCell ref="I90:I91"/>
    <mergeCell ref="H90:H91"/>
    <mergeCell ref="A129:M129"/>
    <mergeCell ref="A112:A113"/>
    <mergeCell ref="A110:I110"/>
    <mergeCell ref="D90:G90"/>
    <mergeCell ref="A90:A91"/>
    <mergeCell ref="B90:B91"/>
    <mergeCell ref="J132:J133"/>
    <mergeCell ref="C132:C133"/>
    <mergeCell ref="A87:J87"/>
    <mergeCell ref="B112:B113"/>
    <mergeCell ref="C112:L112"/>
    <mergeCell ref="A109:I109"/>
    <mergeCell ref="A88:J88"/>
    <mergeCell ref="B63:B64"/>
    <mergeCell ref="A61:N61"/>
    <mergeCell ref="D63:K63"/>
    <mergeCell ref="C63:C64"/>
    <mergeCell ref="H62:K62"/>
    <mergeCell ref="A132:A133"/>
    <mergeCell ref="A149:C149"/>
    <mergeCell ref="D153:E153"/>
    <mergeCell ref="D152:E152"/>
    <mergeCell ref="D149:E149"/>
    <mergeCell ref="A138:F138"/>
    <mergeCell ref="C140:C141"/>
    <mergeCell ref="A139:H139"/>
    <mergeCell ref="A137:F137"/>
    <mergeCell ref="D132:I132"/>
    <mergeCell ref="D140:G140"/>
    <mergeCell ref="A140:A141"/>
    <mergeCell ref="B140:B141"/>
    <mergeCell ref="H140:H141"/>
    <mergeCell ref="D156:E156"/>
    <mergeCell ref="D154:E154"/>
    <mergeCell ref="A159:C159"/>
    <mergeCell ref="D155:E155"/>
    <mergeCell ref="A158:C158"/>
    <mergeCell ref="A201:C201"/>
    <mergeCell ref="A184:C184"/>
    <mergeCell ref="A185:C185"/>
    <mergeCell ref="A173:C173"/>
    <mergeCell ref="A183:C18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indexed="34"/>
  </sheetPr>
  <dimension ref="A1:CA295"/>
  <sheetViews>
    <sheetView topLeftCell="A34" zoomScale="59" workbookViewId="0">
      <selection activeCell="K107" sqref="K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391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2.25" customHeight="1">
      <c r="A2" s="603" t="s">
        <v>226</v>
      </c>
      <c r="B2" s="603"/>
      <c r="C2" s="603"/>
      <c r="D2" s="603"/>
      <c r="E2" s="603"/>
      <c r="F2" s="603"/>
      <c r="G2" s="603"/>
      <c r="H2" s="603"/>
      <c r="I2" s="603"/>
      <c r="J2" s="603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0</v>
      </c>
      <c r="C3" s="565"/>
      <c r="D3" s="566"/>
      <c r="E3" s="564" t="s">
        <v>1</v>
      </c>
      <c r="F3" s="565"/>
      <c r="G3" s="566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 t="s">
        <v>2</v>
      </c>
      <c r="C4" s="578"/>
      <c r="D4" s="578"/>
      <c r="E4" s="540">
        <v>32659114</v>
      </c>
      <c r="F4" s="578"/>
      <c r="G4" s="578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7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114</v>
      </c>
      <c r="D37" s="37">
        <f>D38+D47+D48+D51+D53+D54</f>
        <v>89</v>
      </c>
      <c r="E37" s="37">
        <f>E38+E47+E48+E51+E52+E53+E54</f>
        <v>0</v>
      </c>
      <c r="F37" s="37">
        <f>F38+F47+F48+F51+F52+F53+F54</f>
        <v>0</v>
      </c>
      <c r="G37" s="37">
        <f>G38+G47+G48+G51+G52+G53+G54</f>
        <v>4</v>
      </c>
      <c r="H37" s="37">
        <f>H38+H47+H48+H51+H53+H54</f>
        <v>3</v>
      </c>
      <c r="I37" s="37">
        <f>I38+I47+I48+I51+I52+I53+I54</f>
        <v>105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114</v>
      </c>
      <c r="D47" s="257">
        <v>89</v>
      </c>
      <c r="E47" s="257"/>
      <c r="F47" s="257"/>
      <c r="G47" s="257">
        <v>4</v>
      </c>
      <c r="H47" s="257">
        <v>3</v>
      </c>
      <c r="I47" s="257">
        <v>105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1.5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114</v>
      </c>
      <c r="D66" s="254">
        <v>0</v>
      </c>
      <c r="E66" s="254">
        <v>0</v>
      </c>
      <c r="F66" s="254">
        <v>22</v>
      </c>
      <c r="G66" s="254">
        <v>6</v>
      </c>
      <c r="H66" s="254">
        <v>31</v>
      </c>
      <c r="I66" s="254">
        <v>31</v>
      </c>
      <c r="J66" s="254">
        <v>23</v>
      </c>
      <c r="K66" s="254">
        <v>1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54</v>
      </c>
      <c r="D67" s="254">
        <v>0</v>
      </c>
      <c r="E67" s="254">
        <v>0</v>
      </c>
      <c r="F67" s="254">
        <v>12</v>
      </c>
      <c r="G67" s="254">
        <v>1</v>
      </c>
      <c r="H67" s="254">
        <v>13</v>
      </c>
      <c r="I67" s="254">
        <v>16</v>
      </c>
      <c r="J67" s="254">
        <v>12</v>
      </c>
      <c r="K67" s="254">
        <v>0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>
        <v>0</v>
      </c>
      <c r="E68" s="271">
        <v>0</v>
      </c>
      <c r="F68" s="271">
        <v>0</v>
      </c>
      <c r="G68" s="271">
        <v>0</v>
      </c>
      <c r="H68" s="254">
        <v>0</v>
      </c>
      <c r="I68" s="254">
        <v>0</v>
      </c>
      <c r="J68" s="254">
        <v>0</v>
      </c>
      <c r="K68" s="254">
        <v>0</v>
      </c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>
        <v>0</v>
      </c>
      <c r="E69" s="271">
        <v>0</v>
      </c>
      <c r="F69" s="271">
        <v>0</v>
      </c>
      <c r="G69" s="271">
        <v>0</v>
      </c>
      <c r="H69" s="254">
        <v>0</v>
      </c>
      <c r="I69" s="254">
        <v>0</v>
      </c>
      <c r="J69" s="254">
        <v>0</v>
      </c>
      <c r="K69" s="254">
        <v>0</v>
      </c>
      <c r="L69" s="194"/>
      <c r="M69" s="189"/>
      <c r="N69" s="189"/>
      <c r="O69" s="2"/>
      <c r="P69" s="2"/>
    </row>
    <row r="70" spans="1:18" ht="146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114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114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 t="shared" ref="C93:H93" si="1">C95+C96+C97+C98+C99+C100+C101+C102+C103+C104+C105</f>
        <v>9</v>
      </c>
      <c r="D93" s="270">
        <f t="shared" si="1"/>
        <v>5</v>
      </c>
      <c r="E93" s="270">
        <f t="shared" si="1"/>
        <v>5</v>
      </c>
      <c r="F93" s="270">
        <f t="shared" si="1"/>
        <v>4</v>
      </c>
      <c r="G93" s="270">
        <f t="shared" si="1"/>
        <v>4</v>
      </c>
      <c r="H93" s="270">
        <f t="shared" si="1"/>
        <v>9</v>
      </c>
      <c r="I93" s="270">
        <v>1</v>
      </c>
      <c r="J93" s="198">
        <f t="shared" ref="J93:J103" si="2">D93+F93</f>
        <v>9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7</v>
      </c>
      <c r="D95" s="16">
        <v>3</v>
      </c>
      <c r="E95" s="16">
        <v>3</v>
      </c>
      <c r="F95" s="16">
        <v>4</v>
      </c>
      <c r="G95" s="16">
        <v>4</v>
      </c>
      <c r="H95" s="16">
        <v>7</v>
      </c>
      <c r="I95" s="16"/>
      <c r="J95" s="198">
        <f t="shared" si="2"/>
        <v>7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/>
      <c r="J96" s="198">
        <f t="shared" si="2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>
        <v>1</v>
      </c>
      <c r="I97" s="16"/>
      <c r="J97" s="198">
        <f t="shared" si="2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>
        <v>1</v>
      </c>
      <c r="J98" s="198">
        <f t="shared" si="2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5.75" customHeight="1">
      <c r="A107" s="13" t="s">
        <v>288</v>
      </c>
      <c r="B107" s="47">
        <v>14</v>
      </c>
      <c r="C107" s="16">
        <v>9</v>
      </c>
      <c r="D107" s="55">
        <v>5</v>
      </c>
      <c r="E107" s="55">
        <v>5</v>
      </c>
      <c r="F107" s="55">
        <v>4</v>
      </c>
      <c r="G107" s="55">
        <v>4</v>
      </c>
      <c r="H107" s="16">
        <v>9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79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</row>
    <row r="114" spans="1:79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</row>
    <row r="115" spans="1:79" ht="31.5">
      <c r="A115" s="30" t="s">
        <v>135</v>
      </c>
      <c r="B115" s="14" t="s">
        <v>9</v>
      </c>
      <c r="C115" s="270">
        <f t="shared" ref="C115:L115" si="3">C117+C118+C119+C120+C121+C122+C123+C124+C125+C126+C127</f>
        <v>0</v>
      </c>
      <c r="D115" s="270">
        <f t="shared" si="3"/>
        <v>0</v>
      </c>
      <c r="E115" s="270">
        <f t="shared" si="3"/>
        <v>2</v>
      </c>
      <c r="F115" s="270">
        <f t="shared" si="3"/>
        <v>2</v>
      </c>
      <c r="G115" s="270">
        <f t="shared" si="3"/>
        <v>1</v>
      </c>
      <c r="H115" s="270">
        <f t="shared" si="3"/>
        <v>1</v>
      </c>
      <c r="I115" s="270">
        <f t="shared" si="3"/>
        <v>1</v>
      </c>
      <c r="J115" s="270">
        <f t="shared" si="3"/>
        <v>0</v>
      </c>
      <c r="K115" s="270">
        <f t="shared" si="3"/>
        <v>2</v>
      </c>
      <c r="L115" s="270">
        <f t="shared" si="3"/>
        <v>0</v>
      </c>
      <c r="M115" s="151">
        <f>D115+E115+F115+G115+H115+I115+J115+K115+L115+C115</f>
        <v>9</v>
      </c>
      <c r="N115" s="96"/>
      <c r="O115" s="96"/>
      <c r="P115" s="96"/>
    </row>
    <row r="116" spans="1:79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79" ht="15.75">
      <c r="A117" s="91" t="s">
        <v>110</v>
      </c>
      <c r="B117" s="11" t="s">
        <v>11</v>
      </c>
      <c r="C117" s="16"/>
      <c r="D117" s="16"/>
      <c r="E117" s="16">
        <v>2</v>
      </c>
      <c r="F117" s="16">
        <v>2</v>
      </c>
      <c r="G117" s="16">
        <v>1</v>
      </c>
      <c r="H117" s="16">
        <v>1</v>
      </c>
      <c r="I117" s="276"/>
      <c r="J117" s="276"/>
      <c r="K117" s="276">
        <v>1</v>
      </c>
      <c r="L117" s="276"/>
      <c r="M117" s="151">
        <f t="shared" si="4"/>
        <v>7</v>
      </c>
      <c r="N117" s="2"/>
      <c r="O117" s="2"/>
      <c r="P117" s="2"/>
    </row>
    <row r="118" spans="1:79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>
        <v>1</v>
      </c>
      <c r="J118" s="276"/>
      <c r="K118" s="276"/>
      <c r="L118" s="276"/>
      <c r="M118" s="151">
        <f t="shared" si="4"/>
        <v>1</v>
      </c>
      <c r="N118" s="2"/>
      <c r="O118" s="2"/>
      <c r="P118" s="2"/>
    </row>
    <row r="119" spans="1:79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/>
      <c r="K119" s="16">
        <v>1</v>
      </c>
      <c r="L119" s="16"/>
      <c r="M119" s="151">
        <f t="shared" si="4"/>
        <v>1</v>
      </c>
      <c r="N119" s="2"/>
      <c r="O119" s="2"/>
      <c r="P119" s="2"/>
    </row>
    <row r="120" spans="1:79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4"/>
        <v>0</v>
      </c>
      <c r="N120" s="2"/>
      <c r="O120" s="2"/>
      <c r="P120" s="2"/>
    </row>
    <row r="121" spans="1:79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79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79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79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79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79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79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79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79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79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79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79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79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</row>
    <row r="134" spans="1:79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</row>
    <row r="135" spans="1:79" ht="15.75">
      <c r="A135" s="30" t="s">
        <v>147</v>
      </c>
      <c r="B135" s="14" t="s">
        <v>9</v>
      </c>
      <c r="C135" s="253">
        <f>D135+E135+F135+G135+H135+I135</f>
        <v>9</v>
      </c>
      <c r="D135" s="16"/>
      <c r="E135" s="16"/>
      <c r="F135" s="16">
        <v>2</v>
      </c>
      <c r="G135" s="16"/>
      <c r="H135" s="16">
        <v>4</v>
      </c>
      <c r="I135" s="16">
        <v>3</v>
      </c>
      <c r="J135" s="253">
        <f>K135+L135+M135+N135+O135+P135</f>
        <v>9</v>
      </c>
      <c r="K135" s="54">
        <v>2</v>
      </c>
      <c r="L135" s="54">
        <v>1</v>
      </c>
      <c r="M135" s="54">
        <v>1</v>
      </c>
      <c r="N135" s="54"/>
      <c r="O135" s="54">
        <v>2</v>
      </c>
      <c r="P135" s="54">
        <v>3</v>
      </c>
    </row>
    <row r="136" spans="1:79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79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79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79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79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79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</row>
    <row r="142" spans="1:79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</row>
    <row r="143" spans="1:79" ht="45" customHeight="1">
      <c r="A143" s="30" t="s">
        <v>291</v>
      </c>
      <c r="B143" s="14" t="s">
        <v>9</v>
      </c>
      <c r="C143" s="280">
        <f>D143+E143+F143+G143</f>
        <v>896</v>
      </c>
      <c r="D143" s="281"/>
      <c r="E143" s="281">
        <v>896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79" ht="63">
      <c r="A144" s="101" t="s">
        <v>159</v>
      </c>
      <c r="B144" s="11" t="s">
        <v>11</v>
      </c>
      <c r="C144" s="280">
        <f>D144+E144+F144+G144</f>
        <v>851</v>
      </c>
      <c r="D144" s="281"/>
      <c r="E144" s="281">
        <v>851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417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68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30" t="s">
        <v>162</v>
      </c>
      <c r="B147" s="14" t="s">
        <v>17</v>
      </c>
      <c r="C147" s="281">
        <v>357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2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1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29.29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29.29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21890/1000</f>
        <v>21.89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15000/1000</f>
        <v>15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29.29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29.29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379" t="s">
        <v>201</v>
      </c>
      <c r="D211" s="146"/>
      <c r="E211" s="387" t="s">
        <v>351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387" t="s">
        <v>352</v>
      </c>
      <c r="D213" s="146"/>
      <c r="E213" s="387" t="s">
        <v>353</v>
      </c>
      <c r="F213" s="2"/>
      <c r="G213" s="387" t="s">
        <v>354</v>
      </c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388" t="s">
        <v>195</v>
      </c>
      <c r="F214" s="389"/>
      <c r="G214" s="390" t="s">
        <v>196</v>
      </c>
      <c r="H214" s="390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32"/>
      <c r="B219" s="132"/>
      <c r="C219" s="132"/>
      <c r="D219" s="13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32"/>
      <c r="B220" s="132"/>
      <c r="C220" s="132"/>
      <c r="D220" s="13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32"/>
      <c r="B221" s="132"/>
      <c r="C221" s="132"/>
      <c r="D221" s="13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32"/>
      <c r="B222" s="132"/>
      <c r="C222" s="132"/>
      <c r="D222" s="13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32"/>
      <c r="B223" s="132"/>
      <c r="C223" s="132"/>
      <c r="D223" s="13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32"/>
      <c r="B224" s="132"/>
      <c r="C224" s="132"/>
      <c r="D224" s="13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32"/>
      <c r="B225" s="132"/>
      <c r="C225" s="132"/>
      <c r="D225" s="13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32"/>
      <c r="B226" s="132"/>
      <c r="C226" s="132"/>
      <c r="D226" s="13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32"/>
      <c r="B227" s="132"/>
      <c r="C227" s="132"/>
      <c r="D227" s="13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32"/>
      <c r="B228" s="132"/>
      <c r="C228" s="132"/>
      <c r="D228" s="13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32"/>
      <c r="B229" s="132"/>
      <c r="C229" s="132"/>
      <c r="D229" s="13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32"/>
      <c r="B230" s="132"/>
      <c r="C230" s="132"/>
      <c r="D230" s="132"/>
      <c r="E230" s="13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32"/>
      <c r="B231" s="132"/>
      <c r="C231" s="132"/>
      <c r="D231" s="13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32"/>
      <c r="B232" s="132"/>
      <c r="C232" s="132"/>
      <c r="D232" s="13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32"/>
      <c r="B233" s="132"/>
      <c r="C233" s="132"/>
      <c r="D233" s="13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32"/>
      <c r="B234" s="132"/>
      <c r="C234" s="132"/>
      <c r="D234" s="13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32"/>
      <c r="B235" s="132"/>
      <c r="C235" s="132"/>
      <c r="D235" s="13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32"/>
      <c r="B236" s="132"/>
      <c r="C236" s="132"/>
      <c r="D236" s="13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32"/>
      <c r="B237" s="132"/>
      <c r="C237" s="132"/>
      <c r="D237" s="13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32"/>
      <c r="B238" s="132"/>
      <c r="C238" s="132"/>
      <c r="D238" s="13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A110:I110"/>
    <mergeCell ref="A109:I109"/>
    <mergeCell ref="A89:I89"/>
    <mergeCell ref="H62:K62"/>
    <mergeCell ref="A63:A64"/>
    <mergeCell ref="B63:B64"/>
    <mergeCell ref="A78:E78"/>
    <mergeCell ref="A90:A91"/>
    <mergeCell ref="C90:C91"/>
    <mergeCell ref="D90:G90"/>
    <mergeCell ref="B79:D79"/>
    <mergeCell ref="A87:J87"/>
    <mergeCell ref="H90:H91"/>
    <mergeCell ref="I90:I91"/>
    <mergeCell ref="A88:J88"/>
    <mergeCell ref="B90:B91"/>
    <mergeCell ref="A72:D72"/>
    <mergeCell ref="A31:J31"/>
    <mergeCell ref="A61:N61"/>
    <mergeCell ref="G34:G35"/>
    <mergeCell ref="I34:I35"/>
    <mergeCell ref="D32:I32"/>
    <mergeCell ref="G33:H33"/>
    <mergeCell ref="A33:A35"/>
    <mergeCell ref="C34:C35"/>
    <mergeCell ref="B33:B35"/>
    <mergeCell ref="A30:J30"/>
    <mergeCell ref="A20:C20"/>
    <mergeCell ref="A71:D71"/>
    <mergeCell ref="D63:K63"/>
    <mergeCell ref="C63:C64"/>
    <mergeCell ref="D34:F34"/>
    <mergeCell ref="C33:F33"/>
    <mergeCell ref="H34:H35"/>
    <mergeCell ref="H4:J4"/>
    <mergeCell ref="A7:C7"/>
    <mergeCell ref="A1:J1"/>
    <mergeCell ref="B3:D3"/>
    <mergeCell ref="E3:G3"/>
    <mergeCell ref="H3:J3"/>
    <mergeCell ref="A2:J2"/>
    <mergeCell ref="E4:G4"/>
    <mergeCell ref="B4:D4"/>
    <mergeCell ref="A6:C6"/>
    <mergeCell ref="A140:A141"/>
    <mergeCell ref="C140:C141"/>
    <mergeCell ref="C132:C133"/>
    <mergeCell ref="A138:F138"/>
    <mergeCell ref="A137:F137"/>
    <mergeCell ref="A132:A133"/>
    <mergeCell ref="D132:I132"/>
    <mergeCell ref="B140:B141"/>
    <mergeCell ref="A139:H139"/>
    <mergeCell ref="K132:P132"/>
    <mergeCell ref="A130:L130"/>
    <mergeCell ref="C112:L112"/>
    <mergeCell ref="A129:M129"/>
    <mergeCell ref="J132:J133"/>
    <mergeCell ref="B132:B133"/>
    <mergeCell ref="A112:A113"/>
    <mergeCell ref="B112:B113"/>
    <mergeCell ref="J131:P131"/>
    <mergeCell ref="D156:E156"/>
    <mergeCell ref="H140:H141"/>
    <mergeCell ref="D149:E149"/>
    <mergeCell ref="D155:E155"/>
    <mergeCell ref="D154:E154"/>
    <mergeCell ref="D152:E152"/>
    <mergeCell ref="D153:E153"/>
    <mergeCell ref="D140:G140"/>
    <mergeCell ref="A201:C201"/>
    <mergeCell ref="A149:C149"/>
    <mergeCell ref="A159:C159"/>
    <mergeCell ref="A173:C173"/>
    <mergeCell ref="A158:C158"/>
    <mergeCell ref="A185:C185"/>
    <mergeCell ref="A183:C183"/>
    <mergeCell ref="A184:C184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22" zoomScale="59" workbookViewId="0">
      <selection activeCell="P103" sqref="P103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2.25" customHeight="1">
      <c r="A2" s="571" t="s">
        <v>227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10290074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7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C38+C47+C51+C53+C54</f>
        <v>110</v>
      </c>
      <c r="D37" s="37">
        <f t="shared" ref="D37:I37" si="0">D38+D47+D51+D53+D54</f>
        <v>76</v>
      </c>
      <c r="E37" s="37">
        <f t="shared" si="0"/>
        <v>0</v>
      </c>
      <c r="F37" s="37">
        <f t="shared" si="0"/>
        <v>0</v>
      </c>
      <c r="G37" s="37">
        <f t="shared" si="0"/>
        <v>5</v>
      </c>
      <c r="H37" s="37">
        <f t="shared" si="0"/>
        <v>3</v>
      </c>
      <c r="I37" s="37">
        <f t="shared" si="0"/>
        <v>96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110</v>
      </c>
      <c r="D47" s="257">
        <v>76</v>
      </c>
      <c r="E47" s="257"/>
      <c r="F47" s="257"/>
      <c r="G47" s="257">
        <v>5</v>
      </c>
      <c r="H47" s="257">
        <v>3</v>
      </c>
      <c r="I47" s="257">
        <v>96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1.5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10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110</v>
      </c>
      <c r="D66" s="254">
        <v>0</v>
      </c>
      <c r="E66" s="254">
        <v>10</v>
      </c>
      <c r="F66" s="254">
        <v>10</v>
      </c>
      <c r="G66" s="254">
        <v>25</v>
      </c>
      <c r="H66" s="254">
        <v>27</v>
      </c>
      <c r="I66" s="254">
        <v>22</v>
      </c>
      <c r="J66" s="254">
        <v>13</v>
      </c>
      <c r="K66" s="254">
        <v>3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57</v>
      </c>
      <c r="D67" s="254"/>
      <c r="E67" s="254">
        <v>7</v>
      </c>
      <c r="F67" s="254">
        <v>3</v>
      </c>
      <c r="G67" s="254">
        <v>13</v>
      </c>
      <c r="H67" s="254">
        <v>9</v>
      </c>
      <c r="I67" s="254">
        <v>16</v>
      </c>
      <c r="J67" s="254">
        <v>8</v>
      </c>
      <c r="K67" s="254">
        <v>1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47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 t="s">
        <v>346</v>
      </c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110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392"/>
      <c r="D83" s="393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110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10</v>
      </c>
      <c r="D93" s="270">
        <v>8</v>
      </c>
      <c r="E93" s="270">
        <v>8</v>
      </c>
      <c r="F93" s="270">
        <v>2</v>
      </c>
      <c r="G93" s="270">
        <v>2</v>
      </c>
      <c r="H93" s="270">
        <v>10</v>
      </c>
      <c r="I93" s="270">
        <f>I95+I96+I97+I98+I99+I100+I101+I102+I103+I104+I105</f>
        <v>0</v>
      </c>
      <c r="J93" s="198">
        <f t="shared" ref="J93:J103" si="2">D93+F93</f>
        <v>10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9</v>
      </c>
      <c r="D95" s="16">
        <v>7</v>
      </c>
      <c r="E95" s="16">
        <v>7</v>
      </c>
      <c r="F95" s="16">
        <v>2</v>
      </c>
      <c r="G95" s="16">
        <v>2</v>
      </c>
      <c r="H95" s="16">
        <v>9</v>
      </c>
      <c r="I95" s="16">
        <v>0</v>
      </c>
      <c r="J95" s="198">
        <f t="shared" si="2"/>
        <v>9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>
        <v>0</v>
      </c>
      <c r="J96" s="198">
        <f t="shared" si="2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>
        <v>1</v>
      </c>
      <c r="I97" s="16">
        <v>0</v>
      </c>
      <c r="J97" s="198">
        <f t="shared" si="2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2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8.75" customHeight="1">
      <c r="A107" s="13" t="s">
        <v>288</v>
      </c>
      <c r="B107" s="47">
        <v>14</v>
      </c>
      <c r="C107" s="16">
        <v>10</v>
      </c>
      <c r="D107" s="55">
        <v>8</v>
      </c>
      <c r="E107" s="55">
        <v>8</v>
      </c>
      <c r="F107" s="55">
        <v>2</v>
      </c>
      <c r="G107" s="55">
        <v>2</v>
      </c>
      <c r="H107" s="16">
        <v>10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>C117+C118+C119+C120+C121+C122+C123+C124+C125+C126+C127</f>
        <v>1</v>
      </c>
      <c r="D115" s="270">
        <f t="shared" ref="D115:L115" si="3">D117+D118+D119+D120+D121+D122+D123+D124+D125+D126+D127</f>
        <v>0</v>
      </c>
      <c r="E115" s="270">
        <f t="shared" si="3"/>
        <v>1</v>
      </c>
      <c r="F115" s="270">
        <f t="shared" si="3"/>
        <v>0</v>
      </c>
      <c r="G115" s="270">
        <f t="shared" si="3"/>
        <v>1</v>
      </c>
      <c r="H115" s="270">
        <f t="shared" si="3"/>
        <v>1</v>
      </c>
      <c r="I115" s="270">
        <f t="shared" si="3"/>
        <v>2</v>
      </c>
      <c r="J115" s="270">
        <f t="shared" si="3"/>
        <v>3</v>
      </c>
      <c r="K115" s="270">
        <f t="shared" si="3"/>
        <v>0</v>
      </c>
      <c r="L115" s="270">
        <f t="shared" si="3"/>
        <v>1</v>
      </c>
      <c r="M115" s="151">
        <f>D115+E115+F115+G115+H115+I115+J115+K115+L115+C115</f>
        <v>10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>
        <v>1</v>
      </c>
      <c r="D117" s="16"/>
      <c r="E117" s="16">
        <v>1</v>
      </c>
      <c r="F117" s="16"/>
      <c r="G117" s="16">
        <v>1</v>
      </c>
      <c r="H117" s="16">
        <v>1</v>
      </c>
      <c r="I117" s="276">
        <v>2</v>
      </c>
      <c r="J117" s="276">
        <v>3</v>
      </c>
      <c r="K117" s="276"/>
      <c r="L117" s="276"/>
      <c r="M117" s="151">
        <f t="shared" si="4"/>
        <v>9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4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>
        <v>1</v>
      </c>
      <c r="M119" s="151">
        <f t="shared" si="4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4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10</v>
      </c>
      <c r="D135" s="16">
        <v>1</v>
      </c>
      <c r="E135" s="16">
        <v>0</v>
      </c>
      <c r="F135" s="16">
        <v>2</v>
      </c>
      <c r="G135" s="16">
        <v>1</v>
      </c>
      <c r="H135" s="16">
        <v>2</v>
      </c>
      <c r="I135" s="16">
        <v>4</v>
      </c>
      <c r="J135" s="253">
        <f>K135+L135+M135+N135+O135+P135</f>
        <v>10</v>
      </c>
      <c r="K135" s="54">
        <v>1</v>
      </c>
      <c r="L135" s="54">
        <v>0</v>
      </c>
      <c r="M135" s="54">
        <v>2</v>
      </c>
      <c r="N135" s="54">
        <v>1</v>
      </c>
      <c r="O135" s="54">
        <v>2</v>
      </c>
      <c r="P135" s="54">
        <v>4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695</v>
      </c>
      <c r="D143" s="281">
        <v>0</v>
      </c>
      <c r="E143" s="281">
        <v>695</v>
      </c>
      <c r="F143" s="281">
        <v>0</v>
      </c>
      <c r="G143" s="281">
        <v>0</v>
      </c>
      <c r="H143" s="281">
        <v>0</v>
      </c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651</v>
      </c>
      <c r="D144" s="281">
        <v>0</v>
      </c>
      <c r="E144" s="281">
        <v>651</v>
      </c>
      <c r="F144" s="281">
        <v>0</v>
      </c>
      <c r="G144" s="281">
        <v>0</v>
      </c>
      <c r="H144" s="281">
        <v>0</v>
      </c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454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61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7.75" customHeight="1">
      <c r="A147" s="30" t="s">
        <v>162</v>
      </c>
      <c r="B147" s="14" t="s">
        <v>17</v>
      </c>
      <c r="C147" s="281">
        <v>356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4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33.200000000000003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33.200000000000003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8500/1000</f>
        <v>8.5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17300/1000</f>
        <v>17.3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10800/1000</f>
        <v>10.8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33.200000000000003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33.200000000000003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355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356</v>
      </c>
      <c r="D213" s="146"/>
      <c r="E213" s="316" t="s">
        <v>357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D143:H144 C97:C108 H98:H108 I98:I106 C117:H118 C119:C127 D119:L120 D121:H127 D135:J135 C145:C147 D97:I97 C95:I96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H68:K69 D66:K67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indexed="34"/>
  </sheetPr>
  <dimension ref="A1:BJ296"/>
  <sheetViews>
    <sheetView topLeftCell="A28" zoomScale="59" workbookViewId="0">
      <selection activeCell="M107" sqref="M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42.75" customHeight="1">
      <c r="A2" s="571" t="s">
        <v>228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99750864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3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C38+C47+C51+C53+C54</f>
        <v>125</v>
      </c>
      <c r="D37" s="37">
        <f t="shared" ref="D37:I37" si="0">D38+D47+D51+D53+D54</f>
        <v>105</v>
      </c>
      <c r="E37" s="37">
        <f t="shared" si="0"/>
        <v>29</v>
      </c>
      <c r="F37" s="37">
        <f t="shared" si="0"/>
        <v>0</v>
      </c>
      <c r="G37" s="37">
        <f t="shared" si="0"/>
        <v>6</v>
      </c>
      <c r="H37" s="37">
        <f t="shared" si="0"/>
        <v>5</v>
      </c>
      <c r="I37" s="37">
        <f t="shared" si="0"/>
        <v>116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v>29</v>
      </c>
      <c r="D38" s="253">
        <v>29</v>
      </c>
      <c r="E38" s="253">
        <v>29</v>
      </c>
      <c r="F38" s="253">
        <f>F39+F40+F41+F42+F43+F44+F45+F46</f>
        <v>0</v>
      </c>
      <c r="G38" s="253">
        <v>2</v>
      </c>
      <c r="H38" s="253">
        <v>2</v>
      </c>
      <c r="I38" s="253">
        <v>24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>
        <v>29</v>
      </c>
      <c r="D40" s="257">
        <v>29</v>
      </c>
      <c r="E40" s="257">
        <v>29</v>
      </c>
      <c r="F40" s="257">
        <v>0</v>
      </c>
      <c r="G40" s="257">
        <v>2</v>
      </c>
      <c r="H40" s="257">
        <v>2</v>
      </c>
      <c r="I40" s="257">
        <v>24</v>
      </c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96</v>
      </c>
      <c r="D47" s="257">
        <v>76</v>
      </c>
      <c r="E47" s="257"/>
      <c r="F47" s="257"/>
      <c r="G47" s="257">
        <v>4</v>
      </c>
      <c r="H47" s="257">
        <v>3</v>
      </c>
      <c r="I47" s="257">
        <v>92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125</v>
      </c>
      <c r="D66" s="254"/>
      <c r="E66" s="254"/>
      <c r="F66" s="254">
        <v>24</v>
      </c>
      <c r="G66" s="254">
        <v>24</v>
      </c>
      <c r="H66" s="254">
        <v>26</v>
      </c>
      <c r="I66" s="254">
        <v>29</v>
      </c>
      <c r="J66" s="254">
        <v>18</v>
      </c>
      <c r="K66" s="254">
        <v>4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59</v>
      </c>
      <c r="D67" s="254"/>
      <c r="E67" s="254"/>
      <c r="F67" s="254">
        <v>9</v>
      </c>
      <c r="G67" s="254">
        <v>10</v>
      </c>
      <c r="H67" s="254">
        <v>13</v>
      </c>
      <c r="I67" s="254">
        <v>11</v>
      </c>
      <c r="J67" s="254">
        <v>13</v>
      </c>
      <c r="K67" s="254">
        <v>3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v>125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v>125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>C95+C96+C97+C98+C99+C100+C101+C102+C103+C104+C105</f>
        <v>14</v>
      </c>
      <c r="D93" s="270">
        <f t="shared" ref="D93:I93" si="1">D95+D96+D97+D98+D99+D100+D101+D102+D103+D104+D105</f>
        <v>4</v>
      </c>
      <c r="E93" s="270">
        <f t="shared" si="1"/>
        <v>4</v>
      </c>
      <c r="F93" s="270">
        <f t="shared" si="1"/>
        <v>10</v>
      </c>
      <c r="G93" s="270">
        <f t="shared" si="1"/>
        <v>8</v>
      </c>
      <c r="H93" s="270">
        <f t="shared" si="1"/>
        <v>13</v>
      </c>
      <c r="I93" s="270">
        <f t="shared" si="1"/>
        <v>0</v>
      </c>
      <c r="J93" s="198">
        <f t="shared" ref="J93:J103" si="2">D93+F93</f>
        <v>14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11</v>
      </c>
      <c r="D95" s="16">
        <v>1</v>
      </c>
      <c r="E95" s="16">
        <v>1</v>
      </c>
      <c r="F95" s="16">
        <v>10</v>
      </c>
      <c r="G95" s="16">
        <v>8</v>
      </c>
      <c r="H95" s="16">
        <v>11</v>
      </c>
      <c r="I95" s="16"/>
      <c r="J95" s="198">
        <f t="shared" si="2"/>
        <v>11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/>
      <c r="J96" s="198">
        <f t="shared" si="2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/>
      <c r="I97" s="16"/>
      <c r="J97" s="198">
        <f t="shared" si="2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2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/>
      <c r="G99" s="16"/>
      <c r="H99" s="16">
        <v>1</v>
      </c>
      <c r="I99" s="16"/>
      <c r="J99" s="198">
        <f t="shared" si="2"/>
        <v>1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9.5" customHeight="1">
      <c r="A107" s="13" t="s">
        <v>288</v>
      </c>
      <c r="B107" s="47">
        <v>14</v>
      </c>
      <c r="C107" s="16">
        <v>14</v>
      </c>
      <c r="D107" s="55">
        <v>4</v>
      </c>
      <c r="E107" s="55">
        <v>4</v>
      </c>
      <c r="F107" s="55">
        <v>10</v>
      </c>
      <c r="G107" s="55">
        <v>8</v>
      </c>
      <c r="H107" s="16">
        <v>14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6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</row>
    <row r="115" spans="1:62" ht="31.5">
      <c r="A115" s="30" t="s">
        <v>135</v>
      </c>
      <c r="B115" s="14" t="s">
        <v>9</v>
      </c>
      <c r="C115" s="270">
        <v>1</v>
      </c>
      <c r="D115" s="270">
        <f>D117+D118+D119+D120+D121+D122+D123+D124+D125+D126+D127</f>
        <v>0</v>
      </c>
      <c r="E115" s="270">
        <v>1</v>
      </c>
      <c r="F115" s="270">
        <v>1</v>
      </c>
      <c r="G115" s="270">
        <v>1</v>
      </c>
      <c r="H115" s="270">
        <v>4</v>
      </c>
      <c r="I115" s="270">
        <v>2</v>
      </c>
      <c r="J115" s="270">
        <v>2</v>
      </c>
      <c r="K115" s="270">
        <v>1</v>
      </c>
      <c r="L115" s="270">
        <v>1</v>
      </c>
      <c r="M115" s="151">
        <f>SUM(C115:L115)</f>
        <v>14</v>
      </c>
      <c r="N115" s="96"/>
      <c r="O115" s="96"/>
      <c r="P115" s="96"/>
    </row>
    <row r="116" spans="1:6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3">SUM(C116:L116)</f>
        <v>0</v>
      </c>
      <c r="N116" s="96"/>
      <c r="O116" s="96"/>
      <c r="P116" s="96"/>
    </row>
    <row r="117" spans="1:62" ht="15.75">
      <c r="A117" s="91" t="s">
        <v>110</v>
      </c>
      <c r="B117" s="11" t="s">
        <v>11</v>
      </c>
      <c r="C117" s="16">
        <v>1</v>
      </c>
      <c r="D117" s="16"/>
      <c r="E117" s="16"/>
      <c r="F117" s="16">
        <v>1</v>
      </c>
      <c r="G117" s="16"/>
      <c r="H117" s="16">
        <v>3</v>
      </c>
      <c r="I117" s="276">
        <v>2</v>
      </c>
      <c r="J117" s="276">
        <v>2</v>
      </c>
      <c r="K117" s="276">
        <v>1</v>
      </c>
      <c r="L117" s="276">
        <v>1</v>
      </c>
      <c r="M117" s="151">
        <f t="shared" si="3"/>
        <v>11</v>
      </c>
      <c r="N117" s="2"/>
      <c r="O117" s="2"/>
      <c r="P117" s="2"/>
    </row>
    <row r="118" spans="1:62" ht="15.75">
      <c r="A118" s="70" t="s">
        <v>111</v>
      </c>
      <c r="B118" s="14" t="s">
        <v>13</v>
      </c>
      <c r="C118" s="16"/>
      <c r="D118" s="16"/>
      <c r="E118" s="16">
        <v>1</v>
      </c>
      <c r="F118" s="16"/>
      <c r="G118" s="16"/>
      <c r="H118" s="16"/>
      <c r="I118" s="276"/>
      <c r="J118" s="276"/>
      <c r="K118" s="276"/>
      <c r="L118" s="276"/>
      <c r="M118" s="151">
        <f t="shared" si="3"/>
        <v>1</v>
      </c>
      <c r="N118" s="2"/>
      <c r="O118" s="2"/>
      <c r="P118" s="2"/>
    </row>
    <row r="119" spans="1:62" ht="15.75">
      <c r="A119" s="70" t="s">
        <v>112</v>
      </c>
      <c r="B119" s="11" t="s">
        <v>15</v>
      </c>
      <c r="C119" s="16"/>
      <c r="D119" s="16"/>
      <c r="E119" s="16"/>
      <c r="F119" s="16"/>
      <c r="G119" s="16">
        <v>1</v>
      </c>
      <c r="H119" s="16"/>
      <c r="I119" s="16"/>
      <c r="J119" s="16"/>
      <c r="K119" s="16"/>
      <c r="L119" s="16"/>
      <c r="M119" s="151">
        <f t="shared" si="3"/>
        <v>1</v>
      </c>
      <c r="N119" s="2"/>
      <c r="O119" s="2"/>
      <c r="P119" s="2"/>
    </row>
    <row r="120" spans="1:6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3"/>
        <v>0</v>
      </c>
      <c r="N120" s="2"/>
      <c r="O120" s="2"/>
      <c r="P120" s="2"/>
    </row>
    <row r="121" spans="1:6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>
        <v>1</v>
      </c>
      <c r="I121" s="276"/>
      <c r="J121" s="276"/>
      <c r="K121" s="276"/>
      <c r="L121" s="276"/>
      <c r="M121" s="151">
        <f t="shared" si="3"/>
        <v>1</v>
      </c>
      <c r="N121" s="2"/>
      <c r="O121" s="2"/>
      <c r="P121" s="2"/>
    </row>
    <row r="122" spans="1:6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3"/>
        <v>0</v>
      </c>
      <c r="N122" s="2"/>
      <c r="O122" s="2"/>
      <c r="P122" s="2"/>
    </row>
    <row r="123" spans="1:6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3"/>
        <v>0</v>
      </c>
      <c r="N123" s="2"/>
      <c r="O123" s="2"/>
      <c r="P123" s="2"/>
    </row>
    <row r="124" spans="1:6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3"/>
        <v>0</v>
      </c>
      <c r="N124" s="2"/>
      <c r="O124" s="2"/>
      <c r="P124" s="2"/>
    </row>
    <row r="125" spans="1:6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3"/>
        <v>0</v>
      </c>
      <c r="N125" s="2"/>
      <c r="O125" s="2"/>
      <c r="P125" s="2"/>
    </row>
    <row r="126" spans="1:6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3"/>
        <v>0</v>
      </c>
      <c r="N126" s="2"/>
      <c r="O126" s="2"/>
      <c r="P126" s="2"/>
    </row>
    <row r="127" spans="1:6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3"/>
        <v>0</v>
      </c>
      <c r="N127" s="2"/>
      <c r="O127" s="2"/>
      <c r="P127" s="2"/>
    </row>
    <row r="128" spans="1:6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6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6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6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6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6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</row>
    <row r="135" spans="1:62" ht="15.75">
      <c r="A135" s="30" t="s">
        <v>147</v>
      </c>
      <c r="B135" s="14" t="s">
        <v>9</v>
      </c>
      <c r="C135" s="253">
        <f>SUM(D135:I135)</f>
        <v>14</v>
      </c>
      <c r="D135" s="16"/>
      <c r="E135" s="16">
        <v>1</v>
      </c>
      <c r="F135" s="16">
        <v>1</v>
      </c>
      <c r="G135" s="16">
        <v>2</v>
      </c>
      <c r="H135" s="16">
        <v>2</v>
      </c>
      <c r="I135" s="16">
        <v>8</v>
      </c>
      <c r="J135" s="253">
        <f>SUM(K135:P135)</f>
        <v>14</v>
      </c>
      <c r="K135" s="54"/>
      <c r="L135" s="54">
        <v>1</v>
      </c>
      <c r="M135" s="54">
        <v>1</v>
      </c>
      <c r="N135" s="54">
        <v>2</v>
      </c>
      <c r="O135" s="54">
        <v>2</v>
      </c>
      <c r="P135" s="54">
        <v>8</v>
      </c>
    </row>
    <row r="136" spans="1:6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6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6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6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6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6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</row>
    <row r="143" spans="1:62" ht="45" customHeight="1">
      <c r="A143" s="30" t="s">
        <v>291</v>
      </c>
      <c r="B143" s="14" t="s">
        <v>9</v>
      </c>
      <c r="C143" s="280">
        <v>864</v>
      </c>
      <c r="D143" s="281"/>
      <c r="E143" s="281">
        <v>864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62" ht="63">
      <c r="A144" s="101" t="s">
        <v>159</v>
      </c>
      <c r="B144" s="11" t="s">
        <v>11</v>
      </c>
      <c r="C144" s="280">
        <v>864</v>
      </c>
      <c r="D144" s="281"/>
      <c r="E144" s="281">
        <v>864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602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35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v>409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2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31.5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5.75" customHeight="1">
      <c r="A176" s="36" t="s">
        <v>293</v>
      </c>
      <c r="B176" s="171" t="s">
        <v>9</v>
      </c>
      <c r="C176" s="125">
        <v>3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" customHeight="1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53.587000000000003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v>0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53.587000000000003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28447/1000</f>
        <v>28.446999999999999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20640/1000</f>
        <v>20.64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14400/1000</f>
        <v>14.4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53.587000000000003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53.587000000000003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358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359</v>
      </c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A1:J1"/>
    <mergeCell ref="B3:D3"/>
    <mergeCell ref="E3:G3"/>
    <mergeCell ref="H3:J3"/>
    <mergeCell ref="A2:J2"/>
    <mergeCell ref="A31:J31"/>
    <mergeCell ref="E4:G4"/>
    <mergeCell ref="H4:J4"/>
    <mergeCell ref="B4:D4"/>
    <mergeCell ref="H62:K62"/>
    <mergeCell ref="A6:C6"/>
    <mergeCell ref="G33:H33"/>
    <mergeCell ref="B33:B35"/>
    <mergeCell ref="C33:F33"/>
    <mergeCell ref="D32:I32"/>
    <mergeCell ref="I34:I35"/>
    <mergeCell ref="A33:A35"/>
    <mergeCell ref="A7:C7"/>
    <mergeCell ref="A20:C20"/>
    <mergeCell ref="A30:J30"/>
    <mergeCell ref="A61:N61"/>
    <mergeCell ref="G34:G35"/>
    <mergeCell ref="D34:F34"/>
    <mergeCell ref="H34:H35"/>
    <mergeCell ref="C34:C35"/>
    <mergeCell ref="A72:D72"/>
    <mergeCell ref="B79:D79"/>
    <mergeCell ref="D63:K63"/>
    <mergeCell ref="A71:D71"/>
    <mergeCell ref="A78:E78"/>
    <mergeCell ref="C63:C64"/>
    <mergeCell ref="B63:B64"/>
    <mergeCell ref="A63:A64"/>
    <mergeCell ref="A87:J87"/>
    <mergeCell ref="A89:I89"/>
    <mergeCell ref="H90:H91"/>
    <mergeCell ref="D90:G90"/>
    <mergeCell ref="C90:C91"/>
    <mergeCell ref="B90:B91"/>
    <mergeCell ref="I90:I91"/>
    <mergeCell ref="K132:P132"/>
    <mergeCell ref="J131:P131"/>
    <mergeCell ref="A112:A113"/>
    <mergeCell ref="B112:B113"/>
    <mergeCell ref="J132:J133"/>
    <mergeCell ref="D132:I132"/>
    <mergeCell ref="A132:A133"/>
    <mergeCell ref="A159:C159"/>
    <mergeCell ref="A88:J88"/>
    <mergeCell ref="H140:H141"/>
    <mergeCell ref="D140:G140"/>
    <mergeCell ref="A130:L130"/>
    <mergeCell ref="A90:A91"/>
    <mergeCell ref="B140:B141"/>
    <mergeCell ref="A129:M129"/>
    <mergeCell ref="A110:I110"/>
    <mergeCell ref="A109:I109"/>
    <mergeCell ref="C112:L112"/>
    <mergeCell ref="B132:B133"/>
    <mergeCell ref="C132:C133"/>
    <mergeCell ref="A158:C158"/>
    <mergeCell ref="A140:A141"/>
    <mergeCell ref="D155:E155"/>
    <mergeCell ref="A137:F137"/>
    <mergeCell ref="D154:E154"/>
    <mergeCell ref="A138:F138"/>
    <mergeCell ref="D156:E156"/>
    <mergeCell ref="C140:C141"/>
    <mergeCell ref="D152:E152"/>
    <mergeCell ref="D153:E153"/>
    <mergeCell ref="A149:C149"/>
    <mergeCell ref="D149:E149"/>
    <mergeCell ref="A139:H139"/>
    <mergeCell ref="A201:C201"/>
    <mergeCell ref="A184:C184"/>
    <mergeCell ref="A185:C185"/>
    <mergeCell ref="A173:C173"/>
    <mergeCell ref="A183:C18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188" r:id="rId1" display="semicvetik-2010@yandex.ru"/>
  </hyperlinks>
  <pageMargins left="0.7" right="0.7" top="0.75" bottom="0.75" header="0.3" footer="0.3"/>
  <pageSetup paperSize="9" scale="55" orientation="landscape"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indexed="34"/>
  </sheetPr>
  <dimension ref="A1:AF296"/>
  <sheetViews>
    <sheetView topLeftCell="A49" zoomScale="59" workbookViewId="0">
      <selection activeCell="G107" sqref="G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391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47.25" customHeight="1">
      <c r="A2" s="571" t="s">
        <v>234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4801955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0.7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C38+C47+C48+C51+C53+C54</f>
        <v>308</v>
      </c>
      <c r="D37" s="37">
        <f t="shared" ref="D37:I37" si="0">D38+D47+D48+D51+D53+D54</f>
        <v>245</v>
      </c>
      <c r="E37" s="37">
        <f t="shared" si="0"/>
        <v>11</v>
      </c>
      <c r="F37" s="37">
        <f t="shared" si="0"/>
        <v>4</v>
      </c>
      <c r="G37" s="37">
        <f t="shared" si="0"/>
        <v>14</v>
      </c>
      <c r="H37" s="37">
        <f t="shared" si="0"/>
        <v>10</v>
      </c>
      <c r="I37" s="37">
        <f t="shared" si="0"/>
        <v>262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>C43</f>
        <v>11</v>
      </c>
      <c r="D38" s="253">
        <f t="shared" ref="D38:I38" si="1">D43</f>
        <v>11</v>
      </c>
      <c r="E38" s="253">
        <f t="shared" si="1"/>
        <v>11</v>
      </c>
      <c r="F38" s="253">
        <f t="shared" si="1"/>
        <v>2</v>
      </c>
      <c r="G38" s="253">
        <f t="shared" si="1"/>
        <v>1</v>
      </c>
      <c r="H38" s="253">
        <f t="shared" si="1"/>
        <v>1</v>
      </c>
      <c r="I38" s="253">
        <f t="shared" si="1"/>
        <v>10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>
        <v>11</v>
      </c>
      <c r="D43" s="257">
        <v>11</v>
      </c>
      <c r="E43" s="257">
        <v>11</v>
      </c>
      <c r="F43" s="257">
        <v>2</v>
      </c>
      <c r="G43" s="257">
        <v>1</v>
      </c>
      <c r="H43" s="257">
        <v>1</v>
      </c>
      <c r="I43" s="257">
        <v>10</v>
      </c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297</v>
      </c>
      <c r="D47" s="257">
        <v>234</v>
      </c>
      <c r="E47" s="257"/>
      <c r="F47" s="257">
        <v>2</v>
      </c>
      <c r="G47" s="257">
        <v>13</v>
      </c>
      <c r="H47" s="257">
        <v>9</v>
      </c>
      <c r="I47" s="257">
        <v>252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20</v>
      </c>
      <c r="D57" s="263" t="s">
        <v>62</v>
      </c>
      <c r="E57" s="263" t="s">
        <v>62</v>
      </c>
      <c r="F57" s="263" t="s">
        <v>62</v>
      </c>
      <c r="G57" s="267">
        <v>2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308</v>
      </c>
      <c r="D66" s="254"/>
      <c r="E66" s="254">
        <v>20</v>
      </c>
      <c r="F66" s="254">
        <v>43</v>
      </c>
      <c r="G66" s="254">
        <v>54</v>
      </c>
      <c r="H66" s="254">
        <v>54</v>
      </c>
      <c r="I66" s="254">
        <v>62</v>
      </c>
      <c r="J66" s="254">
        <v>71</v>
      </c>
      <c r="K66" s="254">
        <v>4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153</v>
      </c>
      <c r="D67" s="254"/>
      <c r="E67" s="254">
        <v>12</v>
      </c>
      <c r="F67" s="254">
        <v>21</v>
      </c>
      <c r="G67" s="254">
        <v>32</v>
      </c>
      <c r="H67" s="254">
        <v>18</v>
      </c>
      <c r="I67" s="254">
        <v>28</v>
      </c>
      <c r="J67" s="254">
        <v>40</v>
      </c>
      <c r="K67" s="254">
        <v>2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v>4</v>
      </c>
      <c r="D68" s="271"/>
      <c r="E68" s="271"/>
      <c r="F68" s="271"/>
      <c r="G68" s="271">
        <v>1</v>
      </c>
      <c r="H68" s="254">
        <v>1</v>
      </c>
      <c r="I68" s="254"/>
      <c r="J68" s="254">
        <v>2</v>
      </c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v>3</v>
      </c>
      <c r="D69" s="271"/>
      <c r="E69" s="271"/>
      <c r="F69" s="271"/>
      <c r="G69" s="271"/>
      <c r="H69" s="254">
        <v>1</v>
      </c>
      <c r="I69" s="254"/>
      <c r="J69" s="254">
        <v>2</v>
      </c>
      <c r="K69" s="254"/>
      <c r="L69" s="194"/>
      <c r="M69" s="189"/>
      <c r="N69" s="189"/>
      <c r="O69" s="2"/>
      <c r="P69" s="2"/>
    </row>
    <row r="70" spans="1:18" ht="13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308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308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21</v>
      </c>
      <c r="D93" s="270">
        <v>15</v>
      </c>
      <c r="E93" s="270">
        <v>15</v>
      </c>
      <c r="F93" s="270">
        <v>6</v>
      </c>
      <c r="G93" s="270">
        <v>6</v>
      </c>
      <c r="H93" s="270">
        <f>H95+H96+H97+H98+H99+H100+H101+H102+H103+H104</f>
        <v>21</v>
      </c>
      <c r="I93" s="270">
        <v>1</v>
      </c>
      <c r="J93" s="198">
        <f t="shared" ref="J93:J103" si="2">D93+F93</f>
        <v>21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17</v>
      </c>
      <c r="D95" s="16">
        <v>11</v>
      </c>
      <c r="E95" s="16">
        <v>11</v>
      </c>
      <c r="F95" s="16">
        <v>6</v>
      </c>
      <c r="G95" s="16">
        <v>6</v>
      </c>
      <c r="H95" s="16">
        <v>17</v>
      </c>
      <c r="I95" s="16"/>
      <c r="J95" s="198">
        <f t="shared" si="2"/>
        <v>17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>
        <v>1</v>
      </c>
      <c r="I97" s="16">
        <v>1</v>
      </c>
      <c r="J97" s="198">
        <f t="shared" si="2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/>
      <c r="G98" s="16"/>
      <c r="H98" s="16">
        <v>1</v>
      </c>
      <c r="I98" s="16"/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>
        <v>1</v>
      </c>
      <c r="D100" s="16">
        <v>1</v>
      </c>
      <c r="E100" s="16">
        <v>1</v>
      </c>
      <c r="F100" s="16"/>
      <c r="G100" s="16"/>
      <c r="H100" s="16">
        <v>1</v>
      </c>
      <c r="I100" s="16"/>
      <c r="J100" s="198">
        <f t="shared" si="2"/>
        <v>1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>
        <v>1</v>
      </c>
      <c r="D101" s="16">
        <v>1</v>
      </c>
      <c r="E101" s="16">
        <v>1</v>
      </c>
      <c r="F101" s="16"/>
      <c r="G101" s="16"/>
      <c r="H101" s="16">
        <v>1</v>
      </c>
      <c r="I101" s="16"/>
      <c r="J101" s="198">
        <f t="shared" si="2"/>
        <v>1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>
        <v>1</v>
      </c>
      <c r="D106" s="55" t="s">
        <v>62</v>
      </c>
      <c r="E106" s="55" t="s">
        <v>62</v>
      </c>
      <c r="F106" s="55" t="s">
        <v>62</v>
      </c>
      <c r="G106" s="55" t="s">
        <v>62</v>
      </c>
      <c r="H106" s="16">
        <v>1</v>
      </c>
      <c r="I106" s="16"/>
      <c r="J106" s="207"/>
      <c r="K106" s="2"/>
      <c r="L106" s="2"/>
      <c r="M106" s="2"/>
      <c r="N106" s="2"/>
      <c r="O106" s="2"/>
      <c r="P106" s="2"/>
    </row>
    <row r="107" spans="1:16" ht="82.5" customHeight="1">
      <c r="A107" s="13" t="s">
        <v>288</v>
      </c>
      <c r="B107" s="47">
        <v>14</v>
      </c>
      <c r="C107" s="16">
        <v>21</v>
      </c>
      <c r="D107" s="55">
        <v>15</v>
      </c>
      <c r="E107" s="55">
        <v>15</v>
      </c>
      <c r="F107" s="55">
        <v>6</v>
      </c>
      <c r="G107" s="55">
        <v>6</v>
      </c>
      <c r="H107" s="16">
        <v>21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>C117+C118+C119+C120+C121+C122+C123+C124+C125+C126+C127</f>
        <v>2</v>
      </c>
      <c r="D115" s="270">
        <f t="shared" ref="D115:L115" si="3">D117+D118+D119+D120+D121+D122+D123+D124+D125+D126+D127</f>
        <v>3</v>
      </c>
      <c r="E115" s="270">
        <f t="shared" si="3"/>
        <v>5</v>
      </c>
      <c r="F115" s="270">
        <f t="shared" si="3"/>
        <v>3</v>
      </c>
      <c r="G115" s="270">
        <f t="shared" si="3"/>
        <v>3</v>
      </c>
      <c r="H115" s="270">
        <f t="shared" si="3"/>
        <v>2</v>
      </c>
      <c r="I115" s="270">
        <f t="shared" si="3"/>
        <v>2</v>
      </c>
      <c r="J115" s="270">
        <f t="shared" si="3"/>
        <v>0</v>
      </c>
      <c r="K115" s="270">
        <f t="shared" si="3"/>
        <v>1</v>
      </c>
      <c r="L115" s="270">
        <f t="shared" si="3"/>
        <v>0</v>
      </c>
      <c r="M115" s="151">
        <f>D115+E115+F115+G115+H115+I115+J115+K115+L115+C115</f>
        <v>21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>
        <v>2</v>
      </c>
      <c r="D117" s="16">
        <v>3</v>
      </c>
      <c r="E117" s="16">
        <v>3</v>
      </c>
      <c r="F117" s="16">
        <v>2</v>
      </c>
      <c r="G117" s="16">
        <v>2</v>
      </c>
      <c r="H117" s="16">
        <v>2</v>
      </c>
      <c r="I117" s="276">
        <v>2</v>
      </c>
      <c r="J117" s="276"/>
      <c r="K117" s="276">
        <v>1</v>
      </c>
      <c r="L117" s="276"/>
      <c r="M117" s="151">
        <f t="shared" si="4"/>
        <v>17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4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>
        <v>1</v>
      </c>
      <c r="F119" s="16"/>
      <c r="G119" s="16"/>
      <c r="H119" s="16"/>
      <c r="I119" s="16"/>
      <c r="J119" s="16"/>
      <c r="K119" s="16"/>
      <c r="L119" s="16"/>
      <c r="M119" s="151">
        <f t="shared" si="4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>
        <v>1</v>
      </c>
      <c r="H120" s="16"/>
      <c r="I120" s="16"/>
      <c r="J120" s="16"/>
      <c r="K120" s="16"/>
      <c r="L120" s="16"/>
      <c r="M120" s="151">
        <f t="shared" si="4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>
        <v>1</v>
      </c>
      <c r="G122" s="16"/>
      <c r="H122" s="16"/>
      <c r="I122" s="276"/>
      <c r="J122" s="276"/>
      <c r="K122" s="276"/>
      <c r="L122" s="276"/>
      <c r="M122" s="151">
        <f t="shared" si="4"/>
        <v>1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>
        <v>1</v>
      </c>
      <c r="F123" s="16"/>
      <c r="G123" s="16"/>
      <c r="H123" s="16"/>
      <c r="I123" s="276"/>
      <c r="J123" s="276"/>
      <c r="K123" s="276"/>
      <c r="L123" s="276"/>
      <c r="M123" s="151">
        <f t="shared" si="4"/>
        <v>1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21</v>
      </c>
      <c r="D135" s="16">
        <v>3</v>
      </c>
      <c r="E135" s="16">
        <v>5</v>
      </c>
      <c r="F135" s="16">
        <v>5</v>
      </c>
      <c r="G135" s="16">
        <v>1</v>
      </c>
      <c r="H135" s="16">
        <v>2</v>
      </c>
      <c r="I135" s="16">
        <v>5</v>
      </c>
      <c r="J135" s="253">
        <f>K135+L135+M135+N135+O135+P135</f>
        <v>21</v>
      </c>
      <c r="K135" s="54">
        <v>5</v>
      </c>
      <c r="L135" s="54">
        <v>5</v>
      </c>
      <c r="M135" s="54">
        <v>5</v>
      </c>
      <c r="N135" s="54">
        <v>2</v>
      </c>
      <c r="O135" s="54">
        <v>0</v>
      </c>
      <c r="P135" s="54">
        <v>4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2005</v>
      </c>
      <c r="D143" s="281"/>
      <c r="E143" s="281">
        <v>2005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2005</v>
      </c>
      <c r="D144" s="281"/>
      <c r="E144" s="281">
        <v>2005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47.25">
      <c r="A145" s="91" t="s">
        <v>160</v>
      </c>
      <c r="B145" s="102" t="s">
        <v>13</v>
      </c>
      <c r="C145" s="281">
        <v>1499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106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105" customHeight="1">
      <c r="A147" s="30" t="s">
        <v>162</v>
      </c>
      <c r="B147" s="14" t="s">
        <v>17</v>
      </c>
      <c r="C147" s="281">
        <v>1288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7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3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 customHeight="1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110.65600000000001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v>0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110.65600000000001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82116/1000</f>
        <v>82.116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24040/1000</f>
        <v>24.04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17800/1000</f>
        <v>17.8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110.65600000000001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110.65600000000001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5">
      <c r="A211" s="604" t="s">
        <v>360</v>
      </c>
      <c r="B211" s="605"/>
      <c r="C211" s="605"/>
      <c r="D211" s="146"/>
      <c r="E211" s="133"/>
      <c r="F211" s="2"/>
      <c r="G211" s="133" t="s">
        <v>361</v>
      </c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9">
    <mergeCell ref="A201:C201"/>
    <mergeCell ref="A211:C211"/>
    <mergeCell ref="A159:C159"/>
    <mergeCell ref="A158:C158"/>
    <mergeCell ref="A173:C173"/>
    <mergeCell ref="A184:C184"/>
    <mergeCell ref="A183:C183"/>
    <mergeCell ref="A185:C185"/>
    <mergeCell ref="K132:P132"/>
    <mergeCell ref="A130:L130"/>
    <mergeCell ref="B112:B113"/>
    <mergeCell ref="A132:A133"/>
    <mergeCell ref="C132:C133"/>
    <mergeCell ref="J132:J133"/>
    <mergeCell ref="A129:M129"/>
    <mergeCell ref="A112:A113"/>
    <mergeCell ref="C112:L112"/>
    <mergeCell ref="J131:P131"/>
    <mergeCell ref="H140:H141"/>
    <mergeCell ref="A139:H139"/>
    <mergeCell ref="D140:G140"/>
    <mergeCell ref="A140:A141"/>
    <mergeCell ref="B140:B141"/>
    <mergeCell ref="A89:I89"/>
    <mergeCell ref="A87:J87"/>
    <mergeCell ref="A78:E78"/>
    <mergeCell ref="B79:D79"/>
    <mergeCell ref="D156:E156"/>
    <mergeCell ref="D155:E155"/>
    <mergeCell ref="D154:E154"/>
    <mergeCell ref="A149:C149"/>
    <mergeCell ref="D152:E152"/>
    <mergeCell ref="D153:E153"/>
    <mergeCell ref="D149:E149"/>
    <mergeCell ref="A138:F138"/>
    <mergeCell ref="C140:C141"/>
    <mergeCell ref="D132:I132"/>
    <mergeCell ref="B132:B133"/>
    <mergeCell ref="A137:F137"/>
    <mergeCell ref="A110:I110"/>
    <mergeCell ref="A109:I109"/>
    <mergeCell ref="A90:A91"/>
    <mergeCell ref="C90:C91"/>
    <mergeCell ref="D90:G90"/>
    <mergeCell ref="B90:B91"/>
    <mergeCell ref="I90:I91"/>
    <mergeCell ref="H90:H91"/>
    <mergeCell ref="A1:J1"/>
    <mergeCell ref="B3:D3"/>
    <mergeCell ref="E3:G3"/>
    <mergeCell ref="H3:J3"/>
    <mergeCell ref="A2:J2"/>
    <mergeCell ref="A88:J88"/>
    <mergeCell ref="A30:J30"/>
    <mergeCell ref="A72:D72"/>
    <mergeCell ref="A71:D71"/>
    <mergeCell ref="A31:J31"/>
    <mergeCell ref="H34:H35"/>
    <mergeCell ref="C34:C35"/>
    <mergeCell ref="B33:B35"/>
    <mergeCell ref="D32:I32"/>
    <mergeCell ref="A61:N61"/>
    <mergeCell ref="D63:K63"/>
    <mergeCell ref="G34:G35"/>
    <mergeCell ref="C33:F33"/>
    <mergeCell ref="H62:K62"/>
    <mergeCell ref="I34:I35"/>
    <mergeCell ref="G33:H33"/>
    <mergeCell ref="A63:A64"/>
    <mergeCell ref="B4:D4"/>
    <mergeCell ref="H4:J4"/>
    <mergeCell ref="A20:C20"/>
    <mergeCell ref="A6:C6"/>
    <mergeCell ref="E4:G4"/>
    <mergeCell ref="A7:C7"/>
    <mergeCell ref="B63:B64"/>
    <mergeCell ref="C63:C64"/>
    <mergeCell ref="A33:A35"/>
    <mergeCell ref="D34:F34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187" r:id="rId1" display="raduga11@list.ru"/>
  </hyperlinks>
  <pageMargins left="0.7" right="0.7" top="0.75" bottom="0.75" header="0.3" footer="0.3"/>
  <pageSetup paperSize="9" scale="55" orientation="landscape"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indexed="34"/>
  </sheetPr>
  <dimension ref="A1:AF297"/>
  <sheetViews>
    <sheetView topLeftCell="A19" zoomScale="59" zoomScaleNormal="100" workbookViewId="0">
      <selection activeCell="O106" sqref="O10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26.25" customHeight="1">
      <c r="A2" s="571" t="s">
        <v>246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21983449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.75">
      <c r="A19" s="407"/>
      <c r="B19" s="408"/>
      <c r="C19" s="409"/>
      <c r="D19" s="2"/>
      <c r="E19" s="2"/>
      <c r="F19" s="2"/>
      <c r="G19" s="2"/>
      <c r="H19" s="2"/>
      <c r="I19" s="2"/>
      <c r="J19" s="2"/>
      <c r="K19" s="2"/>
      <c r="L19" s="126"/>
      <c r="M19" s="2"/>
      <c r="N19" s="2"/>
      <c r="O19" s="2"/>
      <c r="P19" s="2"/>
    </row>
    <row r="20" spans="1:19" ht="15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.75" customHeight="1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</row>
    <row r="23" spans="1:19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5"/>
      <c r="R23" s="25"/>
      <c r="S23" s="25"/>
    </row>
    <row r="24" spans="1:19" s="29" customFormat="1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8"/>
      <c r="R24" s="28"/>
      <c r="S24" s="28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15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5"/>
      <c r="R29" s="25"/>
      <c r="S29" s="25"/>
    </row>
    <row r="30" spans="1:19" ht="75.75" customHeight="1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.75" customHeight="1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15.75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31.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15.75" customHeight="1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</row>
    <row r="36" spans="1:17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5"/>
    </row>
    <row r="37" spans="1:17" s="29" customFormat="1" ht="15.75">
      <c r="A37" s="36" t="s">
        <v>46</v>
      </c>
      <c r="B37" s="11" t="s">
        <v>9</v>
      </c>
      <c r="C37" s="37">
        <f>C38+C47+C51+C53+C54</f>
        <v>356</v>
      </c>
      <c r="D37" s="37">
        <f t="shared" ref="D37:I37" si="0">D38+D47+D51+D53+D54</f>
        <v>329</v>
      </c>
      <c r="E37" s="37">
        <f t="shared" si="0"/>
        <v>28</v>
      </c>
      <c r="F37" s="37">
        <f t="shared" si="0"/>
        <v>1</v>
      </c>
      <c r="G37" s="37">
        <f t="shared" si="0"/>
        <v>15</v>
      </c>
      <c r="H37" s="37">
        <f t="shared" si="0"/>
        <v>13</v>
      </c>
      <c r="I37" s="37">
        <f t="shared" si="0"/>
        <v>324</v>
      </c>
      <c r="J37" s="180"/>
      <c r="K37" s="96"/>
      <c r="L37" s="96"/>
      <c r="M37" s="181"/>
      <c r="N37" s="181"/>
      <c r="O37" s="304"/>
      <c r="P37" s="304"/>
      <c r="Q37" s="28"/>
    </row>
    <row r="38" spans="1:17" ht="31.5">
      <c r="A38" s="40" t="s">
        <v>47</v>
      </c>
      <c r="B38" s="11" t="s">
        <v>11</v>
      </c>
      <c r="C38" s="253">
        <v>28</v>
      </c>
      <c r="D38" s="253">
        <v>28</v>
      </c>
      <c r="E38" s="253">
        <v>28</v>
      </c>
      <c r="F38" s="253">
        <f>F39+F40+F41+F42+F43+F44+F45+F46</f>
        <v>0</v>
      </c>
      <c r="G38" s="253">
        <v>2</v>
      </c>
      <c r="H38" s="253">
        <v>2</v>
      </c>
      <c r="I38" s="253">
        <v>20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>
        <v>28</v>
      </c>
      <c r="D40" s="257">
        <v>28</v>
      </c>
      <c r="E40" s="257">
        <v>28</v>
      </c>
      <c r="F40" s="257"/>
      <c r="G40" s="257">
        <v>2</v>
      </c>
      <c r="H40" s="257">
        <v>2</v>
      </c>
      <c r="I40" s="257">
        <v>20</v>
      </c>
      <c r="J40" s="305"/>
      <c r="K40" s="2"/>
      <c r="L40" s="306"/>
      <c r="M40" s="2"/>
      <c r="N40" s="2"/>
      <c r="O40" s="2"/>
      <c r="P40" s="45"/>
      <c r="Q40" s="2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328</v>
      </c>
      <c r="D47" s="257">
        <v>301</v>
      </c>
      <c r="E47" s="257"/>
      <c r="F47" s="257">
        <v>1</v>
      </c>
      <c r="G47" s="257">
        <v>13</v>
      </c>
      <c r="H47" s="257">
        <v>11</v>
      </c>
      <c r="I47" s="257">
        <v>304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1.5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.7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</row>
    <row r="64" spans="1:17" ht="15.75" customHeight="1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5"/>
    </row>
    <row r="66" spans="1:18" s="29" customFormat="1" ht="15.75">
      <c r="A66" s="30" t="s">
        <v>82</v>
      </c>
      <c r="B66" s="11" t="s">
        <v>9</v>
      </c>
      <c r="C66" s="270">
        <f>SUM(D66:K66)</f>
        <v>356</v>
      </c>
      <c r="D66" s="254"/>
      <c r="E66" s="254"/>
      <c r="F66" s="254">
        <v>54</v>
      </c>
      <c r="G66" s="254">
        <v>73</v>
      </c>
      <c r="H66" s="254">
        <v>60</v>
      </c>
      <c r="I66" s="254">
        <v>88</v>
      </c>
      <c r="J66" s="254">
        <v>75</v>
      </c>
      <c r="K66" s="254">
        <v>6</v>
      </c>
      <c r="L66" s="189"/>
      <c r="M66" s="189"/>
      <c r="N66" s="189"/>
      <c r="O66" s="167"/>
      <c r="P66" s="96"/>
      <c r="Q66" s="28"/>
    </row>
    <row r="67" spans="1:18" ht="15.75">
      <c r="A67" s="70" t="s">
        <v>83</v>
      </c>
      <c r="B67" s="11" t="s">
        <v>11</v>
      </c>
      <c r="C67" s="270">
        <f>SUM(D67:K67)</f>
        <v>194</v>
      </c>
      <c r="D67" s="254"/>
      <c r="E67" s="254"/>
      <c r="F67" s="254">
        <v>32</v>
      </c>
      <c r="G67" s="254">
        <v>43</v>
      </c>
      <c r="H67" s="254">
        <v>32</v>
      </c>
      <c r="I67" s="254">
        <v>47</v>
      </c>
      <c r="J67" s="254">
        <v>37</v>
      </c>
      <c r="K67" s="254">
        <v>3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v>1</v>
      </c>
      <c r="D68" s="271"/>
      <c r="E68" s="271"/>
      <c r="F68" s="271"/>
      <c r="G68" s="271">
        <v>1</v>
      </c>
      <c r="H68" s="254"/>
      <c r="I68" s="254"/>
      <c r="J68" s="254"/>
      <c r="K68" s="254"/>
      <c r="L68" s="189"/>
      <c r="M68" s="189"/>
      <c r="N68" s="189"/>
      <c r="O68" s="2"/>
      <c r="P68" s="2"/>
      <c r="Q68" s="25"/>
    </row>
    <row r="69" spans="1:18" ht="15.75">
      <c r="A69" s="56" t="s">
        <v>85</v>
      </c>
      <c r="B69" s="11" t="s">
        <v>15</v>
      </c>
      <c r="C69" s="270">
        <v>1</v>
      </c>
      <c r="D69" s="271"/>
      <c r="E69" s="271"/>
      <c r="F69" s="271"/>
      <c r="G69" s="271">
        <v>1</v>
      </c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44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.7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15" customHeight="1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</row>
    <row r="75" spans="1:18" s="29" customFormat="1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8"/>
      <c r="R75" s="28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  <c r="Q76" s="25"/>
      <c r="R76" s="25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.7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15" customHeight="1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</row>
    <row r="81" spans="1:18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5"/>
    </row>
    <row r="82" spans="1:18" s="29" customFormat="1" ht="15.75">
      <c r="A82" s="30" t="s">
        <v>82</v>
      </c>
      <c r="B82" s="11" t="s">
        <v>9</v>
      </c>
      <c r="C82" s="55" t="s">
        <v>62</v>
      </c>
      <c r="D82" s="270">
        <v>356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8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v>356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5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0"/>
      <c r="B86" s="201"/>
      <c r="C86" s="202"/>
      <c r="D86" s="203"/>
      <c r="E86" s="204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5" customHeight="1">
      <c r="A91" s="511"/>
      <c r="B91" s="511"/>
      <c r="C91" s="511"/>
      <c r="D91" s="23" t="s">
        <v>104</v>
      </c>
      <c r="E91" s="23" t="s">
        <v>362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</row>
    <row r="92" spans="1:18" ht="15.75" customHeight="1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</row>
    <row r="93" spans="1:18" ht="31.5">
      <c r="A93" s="30" t="s">
        <v>108</v>
      </c>
      <c r="B93" s="11" t="s">
        <v>9</v>
      </c>
      <c r="C93" s="270">
        <f>C95+C96+C97+C98+C99+C100+C102+C104+C105+C101</f>
        <v>30</v>
      </c>
      <c r="D93" s="270">
        <f t="shared" ref="D93:I93" si="1">D95+D96+D97+D98+D99+D100+D102+D104+D105+D101</f>
        <v>17</v>
      </c>
      <c r="E93" s="270">
        <f t="shared" si="1"/>
        <v>17</v>
      </c>
      <c r="F93" s="270">
        <f t="shared" si="1"/>
        <v>13</v>
      </c>
      <c r="G93" s="270">
        <f t="shared" si="1"/>
        <v>13</v>
      </c>
      <c r="H93" s="270">
        <f t="shared" si="1"/>
        <v>30</v>
      </c>
      <c r="I93" s="270">
        <f t="shared" si="1"/>
        <v>2</v>
      </c>
      <c r="J93" s="198">
        <f t="shared" ref="J93:J103" si="2">D93+F93</f>
        <v>30</v>
      </c>
      <c r="K93" s="96"/>
      <c r="L93" s="96"/>
      <c r="M93" s="96"/>
      <c r="N93" s="96"/>
      <c r="O93" s="96"/>
      <c r="P93" s="96"/>
      <c r="Q93" s="25"/>
      <c r="R93" s="25"/>
    </row>
    <row r="94" spans="1:18" s="29" customFormat="1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8"/>
      <c r="R94" s="28"/>
    </row>
    <row r="95" spans="1:18" ht="15.75">
      <c r="A95" s="91" t="s">
        <v>110</v>
      </c>
      <c r="B95" s="11" t="s">
        <v>11</v>
      </c>
      <c r="C95" s="16">
        <v>21</v>
      </c>
      <c r="D95" s="16">
        <v>12</v>
      </c>
      <c r="E95" s="16">
        <v>12</v>
      </c>
      <c r="F95" s="16">
        <v>9</v>
      </c>
      <c r="G95" s="16">
        <v>9</v>
      </c>
      <c r="H95" s="16">
        <v>21</v>
      </c>
      <c r="I95" s="16">
        <v>2</v>
      </c>
      <c r="J95" s="198">
        <f t="shared" si="2"/>
        <v>21</v>
      </c>
      <c r="K95" s="2"/>
      <c r="L95" s="2"/>
      <c r="M95" s="2"/>
      <c r="N95" s="2"/>
      <c r="O95" s="2"/>
      <c r="P95" s="2"/>
      <c r="Q95" s="25"/>
      <c r="R95" s="25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  <c r="Q96" s="25"/>
      <c r="R96" s="25"/>
    </row>
    <row r="97" spans="1:16" ht="15.75">
      <c r="A97" s="70" t="s">
        <v>112</v>
      </c>
      <c r="B97" s="11" t="s">
        <v>15</v>
      </c>
      <c r="C97" s="16">
        <v>2</v>
      </c>
      <c r="D97" s="16">
        <v>1</v>
      </c>
      <c r="E97" s="16">
        <v>1</v>
      </c>
      <c r="F97" s="16">
        <v>1</v>
      </c>
      <c r="G97" s="16">
        <v>1</v>
      </c>
      <c r="H97" s="16">
        <v>2</v>
      </c>
      <c r="I97" s="16">
        <v>0</v>
      </c>
      <c r="J97" s="198">
        <f t="shared" si="2"/>
        <v>2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4</v>
      </c>
      <c r="D98" s="16">
        <v>1</v>
      </c>
      <c r="E98" s="16">
        <v>1</v>
      </c>
      <c r="F98" s="16">
        <v>3</v>
      </c>
      <c r="G98" s="16">
        <v>3</v>
      </c>
      <c r="H98" s="16">
        <v>4</v>
      </c>
      <c r="I98" s="16">
        <v>0</v>
      </c>
      <c r="J98" s="198">
        <f t="shared" si="2"/>
        <v>4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2</v>
      </c>
      <c r="D99" s="16">
        <v>2</v>
      </c>
      <c r="E99" s="16">
        <v>2</v>
      </c>
      <c r="F99" s="16"/>
      <c r="G99" s="16"/>
      <c r="H99" s="16">
        <v>2</v>
      </c>
      <c r="I99" s="16">
        <v>0</v>
      </c>
      <c r="J99" s="198">
        <f t="shared" si="2"/>
        <v>2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>
        <v>1</v>
      </c>
      <c r="D101" s="16">
        <v>1</v>
      </c>
      <c r="E101" s="16">
        <v>1</v>
      </c>
      <c r="F101" s="16"/>
      <c r="G101" s="16"/>
      <c r="H101" s="16">
        <v>1</v>
      </c>
      <c r="I101" s="16">
        <v>0</v>
      </c>
      <c r="J101" s="198">
        <f t="shared" si="2"/>
        <v>1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63">
      <c r="A107" s="13" t="s">
        <v>288</v>
      </c>
      <c r="B107" s="47">
        <v>14</v>
      </c>
      <c r="C107" s="16">
        <v>30</v>
      </c>
      <c r="D107" s="55">
        <v>17</v>
      </c>
      <c r="E107" s="55">
        <v>17</v>
      </c>
      <c r="F107" s="55">
        <v>13</v>
      </c>
      <c r="G107" s="55">
        <v>13</v>
      </c>
      <c r="H107" s="16">
        <v>30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5.75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79.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8.7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" customHeight="1">
      <c r="A112" s="511" t="s">
        <v>36</v>
      </c>
      <c r="B112" s="511" t="s">
        <v>6</v>
      </c>
      <c r="C112" s="555" t="s">
        <v>305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ht="15.75" customHeight="1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</row>
    <row r="114" spans="1:32" ht="15.75" customHeight="1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</row>
    <row r="115" spans="1:32" s="29" customFormat="1" ht="31.5">
      <c r="A115" s="30" t="s">
        <v>135</v>
      </c>
      <c r="B115" s="14" t="s">
        <v>9</v>
      </c>
      <c r="C115" s="270">
        <v>2</v>
      </c>
      <c r="D115" s="270">
        <v>1</v>
      </c>
      <c r="E115" s="270">
        <v>6</v>
      </c>
      <c r="F115" s="270">
        <v>5</v>
      </c>
      <c r="G115" s="270">
        <v>7</v>
      </c>
      <c r="H115" s="270">
        <v>3</v>
      </c>
      <c r="I115" s="270">
        <v>2</v>
      </c>
      <c r="J115" s="270">
        <v>1</v>
      </c>
      <c r="K115" s="270">
        <v>2</v>
      </c>
      <c r="L115" s="270">
        <v>1</v>
      </c>
      <c r="M115" s="151">
        <f>D115+E115+F115+G115+H115+I115+J115+K115+L115+C115</f>
        <v>30</v>
      </c>
      <c r="N115" s="96"/>
      <c r="O115" s="96"/>
      <c r="P115" s="96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3">D116+E116+F116+G116+H116+I116+J116+K116+L116+C116</f>
        <v>0</v>
      </c>
      <c r="N116" s="96"/>
      <c r="O116" s="96"/>
      <c r="P116" s="96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</row>
    <row r="117" spans="1:32" ht="15.75">
      <c r="A117" s="91" t="s">
        <v>110</v>
      </c>
      <c r="B117" s="11" t="s">
        <v>11</v>
      </c>
      <c r="C117" s="16">
        <v>1</v>
      </c>
      <c r="D117" s="16">
        <v>1</v>
      </c>
      <c r="E117" s="16">
        <v>4</v>
      </c>
      <c r="F117" s="16">
        <v>4</v>
      </c>
      <c r="G117" s="16">
        <v>4</v>
      </c>
      <c r="H117" s="16">
        <v>2</v>
      </c>
      <c r="I117" s="276">
        <v>2</v>
      </c>
      <c r="J117" s="276">
        <v>1</v>
      </c>
      <c r="K117" s="276">
        <v>2</v>
      </c>
      <c r="L117" s="276"/>
      <c r="M117" s="151">
        <f t="shared" si="3"/>
        <v>21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3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>
        <v>1</v>
      </c>
      <c r="H119" s="16"/>
      <c r="I119" s="16"/>
      <c r="J119" s="16"/>
      <c r="K119" s="16"/>
      <c r="L119" s="16">
        <v>1</v>
      </c>
      <c r="M119" s="151">
        <f t="shared" si="3"/>
        <v>2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>
        <v>1</v>
      </c>
      <c r="D120" s="16"/>
      <c r="E120" s="16"/>
      <c r="F120" s="16">
        <v>1</v>
      </c>
      <c r="G120" s="16">
        <v>1</v>
      </c>
      <c r="H120" s="16">
        <v>1</v>
      </c>
      <c r="I120" s="16"/>
      <c r="J120" s="16"/>
      <c r="K120" s="16"/>
      <c r="L120" s="16"/>
      <c r="M120" s="151">
        <f t="shared" si="3"/>
        <v>4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>
        <v>2</v>
      </c>
      <c r="F121" s="16"/>
      <c r="G121" s="16"/>
      <c r="H121" s="16"/>
      <c r="I121" s="276"/>
      <c r="J121" s="276"/>
      <c r="K121" s="276"/>
      <c r="L121" s="276"/>
      <c r="M121" s="151">
        <f t="shared" si="3"/>
        <v>2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3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>
        <v>1</v>
      </c>
      <c r="H123" s="16"/>
      <c r="I123" s="276"/>
      <c r="J123" s="276"/>
      <c r="K123" s="276"/>
      <c r="L123" s="276"/>
      <c r="M123" s="151">
        <f t="shared" si="3"/>
        <v>1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3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3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3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3"/>
        <v>0</v>
      </c>
      <c r="N127" s="2"/>
      <c r="O127" s="2"/>
      <c r="P127" s="2"/>
    </row>
    <row r="128" spans="1:32" ht="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8.7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ht="15.75" customHeight="1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</row>
    <row r="134" spans="1:32" ht="15.75" customHeight="1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</row>
    <row r="135" spans="1:32" s="29" customFormat="1" ht="15.75">
      <c r="A135" s="30" t="s">
        <v>147</v>
      </c>
      <c r="B135" s="14" t="s">
        <v>9</v>
      </c>
      <c r="C135" s="253">
        <v>30</v>
      </c>
      <c r="D135" s="16">
        <v>2</v>
      </c>
      <c r="E135" s="16">
        <v>4</v>
      </c>
      <c r="F135" s="16">
        <v>6</v>
      </c>
      <c r="G135" s="16">
        <v>4</v>
      </c>
      <c r="H135" s="16">
        <v>7</v>
      </c>
      <c r="I135" s="16">
        <v>7</v>
      </c>
      <c r="J135" s="253">
        <v>30</v>
      </c>
      <c r="K135" s="54">
        <v>5</v>
      </c>
      <c r="L135" s="54">
        <v>7</v>
      </c>
      <c r="M135" s="54">
        <v>7</v>
      </c>
      <c r="N135" s="54">
        <v>2</v>
      </c>
      <c r="O135" s="54">
        <v>6</v>
      </c>
      <c r="P135" s="54">
        <v>3</v>
      </c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</row>
    <row r="137" spans="1:32" ht="15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ht="15.75" customHeight="1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</row>
    <row r="142" spans="1:32" ht="15.75" customHeight="1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</row>
    <row r="143" spans="1:32" s="29" customFormat="1" ht="15.75">
      <c r="A143" s="30" t="s">
        <v>291</v>
      </c>
      <c r="B143" s="14" t="s">
        <v>9</v>
      </c>
      <c r="C143" s="280">
        <v>5375</v>
      </c>
      <c r="D143" s="281"/>
      <c r="E143" s="281">
        <v>5375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</row>
    <row r="144" spans="1:32" ht="63">
      <c r="A144" s="101" t="s">
        <v>159</v>
      </c>
      <c r="B144" s="11" t="s">
        <v>11</v>
      </c>
      <c r="C144" s="280">
        <v>4538</v>
      </c>
      <c r="D144" s="281"/>
      <c r="E144" s="281">
        <v>4538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8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</row>
    <row r="145" spans="1:17" ht="45" customHeight="1">
      <c r="A145" s="91" t="s">
        <v>160</v>
      </c>
      <c r="B145" s="102" t="s">
        <v>13</v>
      </c>
      <c r="C145" s="281">
        <v>2212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  <c r="Q145" s="25"/>
    </row>
    <row r="146" spans="1:17" ht="78.75">
      <c r="A146" s="70" t="s">
        <v>161</v>
      </c>
      <c r="B146" s="14" t="s">
        <v>15</v>
      </c>
      <c r="C146" s="281">
        <v>335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  <c r="Q146" s="25"/>
    </row>
    <row r="147" spans="1:17" ht="60" customHeight="1">
      <c r="A147" s="30" t="s">
        <v>162</v>
      </c>
      <c r="B147" s="14" t="s">
        <v>17</v>
      </c>
      <c r="C147" s="281">
        <v>1622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7" ht="15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7" ht="91.5" customHeight="1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7" ht="15.75" customHeight="1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7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7" ht="15.75">
      <c r="A152" s="282" t="s">
        <v>166</v>
      </c>
      <c r="B152" s="11" t="s">
        <v>9</v>
      </c>
      <c r="C152" s="283">
        <v>1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7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7" ht="15.75">
      <c r="A154" s="119" t="s">
        <v>167</v>
      </c>
      <c r="B154" s="11" t="s">
        <v>13</v>
      </c>
      <c r="C154" s="16">
        <v>1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7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7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7" ht="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7" ht="15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7" ht="15.75" customHeight="1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7" ht="15" customHeight="1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31.5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5.75" customHeight="1">
      <c r="A176" s="36" t="s">
        <v>293</v>
      </c>
      <c r="B176" s="171" t="s">
        <v>9</v>
      </c>
      <c r="C176" s="125">
        <v>8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" customHeight="1">
      <c r="A177" s="36" t="s">
        <v>185</v>
      </c>
      <c r="B177" s="171" t="s">
        <v>11</v>
      </c>
      <c r="C177" s="125">
        <v>4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8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.75" customHeight="1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.75" customHeight="1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168.65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31.5" customHeight="1">
      <c r="A190" s="48" t="s">
        <v>258</v>
      </c>
      <c r="B190" s="171" t="s">
        <v>13</v>
      </c>
      <c r="C190" s="287">
        <f>C191+C192+C193+C194+C195+C196+C189</f>
        <v>168.65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139650/1000</f>
        <v>139.65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21600/1000</f>
        <v>21.6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15000/1000</f>
        <v>15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.75" customHeight="1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168.65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168.65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 t="s">
        <v>363</v>
      </c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364</v>
      </c>
      <c r="D213" s="146"/>
      <c r="E213" s="606" t="s">
        <v>365</v>
      </c>
      <c r="F213" s="607"/>
      <c r="G213" s="317">
        <v>43818</v>
      </c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</sheetData>
  <mergeCells count="79">
    <mergeCell ref="D156:E156"/>
    <mergeCell ref="D155:E155"/>
    <mergeCell ref="D154:E154"/>
    <mergeCell ref="B140:B141"/>
    <mergeCell ref="D152:E152"/>
    <mergeCell ref="D153:E153"/>
    <mergeCell ref="D149:E149"/>
    <mergeCell ref="A149:C149"/>
    <mergeCell ref="C140:C141"/>
    <mergeCell ref="E213:F213"/>
    <mergeCell ref="A158:C158"/>
    <mergeCell ref="A159:C159"/>
    <mergeCell ref="A173:C173"/>
    <mergeCell ref="A183:C183"/>
    <mergeCell ref="A185:C185"/>
    <mergeCell ref="A184:C184"/>
    <mergeCell ref="A201:C201"/>
    <mergeCell ref="A88:J88"/>
    <mergeCell ref="B132:B133"/>
    <mergeCell ref="B79:D79"/>
    <mergeCell ref="A140:A141"/>
    <mergeCell ref="D140:G140"/>
    <mergeCell ref="B112:B113"/>
    <mergeCell ref="C112:L112"/>
    <mergeCell ref="J132:J133"/>
    <mergeCell ref="A139:H139"/>
    <mergeCell ref="A138:F138"/>
    <mergeCell ref="C132:C133"/>
    <mergeCell ref="H140:H141"/>
    <mergeCell ref="A90:A91"/>
    <mergeCell ref="D90:G90"/>
    <mergeCell ref="J131:P131"/>
    <mergeCell ref="H90:H91"/>
    <mergeCell ref="I90:I91"/>
    <mergeCell ref="A112:A113"/>
    <mergeCell ref="C90:C91"/>
    <mergeCell ref="A89:I89"/>
    <mergeCell ref="K132:P132"/>
    <mergeCell ref="A132:A133"/>
    <mergeCell ref="D132:I132"/>
    <mergeCell ref="A137:F137"/>
    <mergeCell ref="A109:I109"/>
    <mergeCell ref="A130:L130"/>
    <mergeCell ref="A129:M129"/>
    <mergeCell ref="A110:I110"/>
    <mergeCell ref="A1:J1"/>
    <mergeCell ref="B3:D3"/>
    <mergeCell ref="E3:G3"/>
    <mergeCell ref="H3:J3"/>
    <mergeCell ref="A2:J2"/>
    <mergeCell ref="A71:D71"/>
    <mergeCell ref="B90:B91"/>
    <mergeCell ref="H34:H35"/>
    <mergeCell ref="A63:A64"/>
    <mergeCell ref="H62:K62"/>
    <mergeCell ref="A61:N61"/>
    <mergeCell ref="I34:I35"/>
    <mergeCell ref="B33:B35"/>
    <mergeCell ref="B63:B64"/>
    <mergeCell ref="D34:F34"/>
    <mergeCell ref="C34:C35"/>
    <mergeCell ref="C63:C64"/>
    <mergeCell ref="D63:K63"/>
    <mergeCell ref="A72:D72"/>
    <mergeCell ref="A87:J87"/>
    <mergeCell ref="A78:E78"/>
    <mergeCell ref="B4:D4"/>
    <mergeCell ref="A33:A35"/>
    <mergeCell ref="G34:G35"/>
    <mergeCell ref="G33:H33"/>
    <mergeCell ref="E4:G4"/>
    <mergeCell ref="A6:C6"/>
    <mergeCell ref="H4:J4"/>
    <mergeCell ref="C33:F33"/>
    <mergeCell ref="A7:C7"/>
    <mergeCell ref="A30:J30"/>
    <mergeCell ref="A20:C20"/>
    <mergeCell ref="A31:J31"/>
    <mergeCell ref="D32:I32"/>
  </mergeCells>
  <phoneticPr fontId="29" type="noConversion"/>
  <dataValidations count="14"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52:C156 C162:C167 C14:C19 C10:C11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25" zoomScale="59" workbookViewId="0">
      <selection activeCell="M107" sqref="M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23.25" customHeight="1">
      <c r="A2" s="571" t="s">
        <v>247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3259172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7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199</v>
      </c>
      <c r="D37" s="37">
        <f>D38+D47+D48+D51+D53+D54</f>
        <v>177</v>
      </c>
      <c r="E37" s="37">
        <f>E38+E47+E48+E51+E52+E53+E54</f>
        <v>32</v>
      </c>
      <c r="F37" s="37">
        <f>F38+F47+F48+F51+F52+F53+F54</f>
        <v>11</v>
      </c>
      <c r="G37" s="37">
        <f>G38+G47+G48+G51+G52+G53+G54</f>
        <v>9</v>
      </c>
      <c r="H37" s="37">
        <f>H38+H47+H48+H51+H53+H54</f>
        <v>8</v>
      </c>
      <c r="I37" s="37">
        <f>I38+I47+I48+I51+I52+I53+I54</f>
        <v>201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32</v>
      </c>
      <c r="D38" s="253">
        <f t="shared" si="0"/>
        <v>32</v>
      </c>
      <c r="E38" s="253">
        <f t="shared" si="0"/>
        <v>32</v>
      </c>
      <c r="F38" s="253">
        <f t="shared" si="0"/>
        <v>10</v>
      </c>
      <c r="G38" s="253">
        <f t="shared" si="0"/>
        <v>3</v>
      </c>
      <c r="H38" s="253">
        <f t="shared" si="0"/>
        <v>3</v>
      </c>
      <c r="I38" s="253">
        <f t="shared" si="0"/>
        <v>31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>
        <v>32</v>
      </c>
      <c r="D43" s="257">
        <v>32</v>
      </c>
      <c r="E43" s="257">
        <v>32</v>
      </c>
      <c r="F43" s="257">
        <v>10</v>
      </c>
      <c r="G43" s="257">
        <v>3</v>
      </c>
      <c r="H43" s="257">
        <v>3</v>
      </c>
      <c r="I43" s="257">
        <v>31</v>
      </c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167</v>
      </c>
      <c r="D47" s="257">
        <v>145</v>
      </c>
      <c r="E47" s="257"/>
      <c r="F47" s="257">
        <v>1</v>
      </c>
      <c r="G47" s="257">
        <v>6</v>
      </c>
      <c r="H47" s="257">
        <v>5</v>
      </c>
      <c r="I47" s="257">
        <v>170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394"/>
      <c r="E53" s="391"/>
      <c r="F53" s="391"/>
      <c r="G53" s="391"/>
      <c r="H53" s="395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199</v>
      </c>
      <c r="D66" s="254"/>
      <c r="E66" s="254"/>
      <c r="F66" s="254">
        <v>18</v>
      </c>
      <c r="G66" s="254">
        <v>35</v>
      </c>
      <c r="H66" s="254">
        <v>39</v>
      </c>
      <c r="I66" s="254">
        <v>64</v>
      </c>
      <c r="J66" s="254">
        <v>36</v>
      </c>
      <c r="K66" s="254">
        <v>7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74</v>
      </c>
      <c r="D67" s="254"/>
      <c r="E67" s="254"/>
      <c r="F67" s="254">
        <v>14</v>
      </c>
      <c r="G67" s="254">
        <v>15</v>
      </c>
      <c r="H67" s="254">
        <v>23</v>
      </c>
      <c r="I67" s="254">
        <v>11</v>
      </c>
      <c r="J67" s="254">
        <v>11</v>
      </c>
      <c r="K67" s="254">
        <v>0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11</v>
      </c>
      <c r="D68" s="271"/>
      <c r="E68" s="271"/>
      <c r="F68" s="271"/>
      <c r="G68" s="271">
        <v>1</v>
      </c>
      <c r="H68" s="254">
        <v>1</v>
      </c>
      <c r="I68" s="254">
        <v>5</v>
      </c>
      <c r="J68" s="254">
        <v>2</v>
      </c>
      <c r="K68" s="254">
        <v>2</v>
      </c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3</v>
      </c>
      <c r="D69" s="271"/>
      <c r="E69" s="271"/>
      <c r="F69" s="271"/>
      <c r="G69" s="271">
        <v>1</v>
      </c>
      <c r="H69" s="254"/>
      <c r="I69" s="254"/>
      <c r="J69" s="254">
        <v>1</v>
      </c>
      <c r="K69" s="254">
        <v>1</v>
      </c>
      <c r="L69" s="194"/>
      <c r="M69" s="189"/>
      <c r="N69" s="189"/>
      <c r="O69" s="2"/>
      <c r="P69" s="2"/>
    </row>
    <row r="70" spans="1:18" ht="130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199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199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 t="shared" ref="C93:I93" si="1">C95+C96+C97+C98+C99+C100+C101+C102+C103+C104+C105</f>
        <v>22</v>
      </c>
      <c r="D93" s="270">
        <f t="shared" si="1"/>
        <v>10</v>
      </c>
      <c r="E93" s="270">
        <f t="shared" si="1"/>
        <v>10</v>
      </c>
      <c r="F93" s="270">
        <f t="shared" si="1"/>
        <v>12</v>
      </c>
      <c r="G93" s="270">
        <v>12</v>
      </c>
      <c r="H93" s="270">
        <f t="shared" si="1"/>
        <v>22</v>
      </c>
      <c r="I93" s="270">
        <f t="shared" si="1"/>
        <v>0</v>
      </c>
      <c r="J93" s="198">
        <f t="shared" ref="J93:J103" si="2">D93+F93</f>
        <v>22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16</v>
      </c>
      <c r="D95" s="16">
        <v>7</v>
      </c>
      <c r="E95" s="16">
        <v>7</v>
      </c>
      <c r="F95" s="16">
        <v>9</v>
      </c>
      <c r="G95" s="16">
        <v>9</v>
      </c>
      <c r="H95" s="16">
        <v>16</v>
      </c>
      <c r="I95" s="16">
        <v>0</v>
      </c>
      <c r="J95" s="198">
        <f t="shared" si="2"/>
        <v>16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>
        <v>0</v>
      </c>
      <c r="J96" s="198">
        <f t="shared" si="2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2</v>
      </c>
      <c r="D97" s="16"/>
      <c r="E97" s="16"/>
      <c r="F97" s="16">
        <v>2</v>
      </c>
      <c r="G97" s="16">
        <v>2</v>
      </c>
      <c r="H97" s="16">
        <v>2</v>
      </c>
      <c r="I97" s="16">
        <v>0</v>
      </c>
      <c r="J97" s="198">
        <f t="shared" si="2"/>
        <v>2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>
        <v>1</v>
      </c>
      <c r="H98" s="16">
        <v>1</v>
      </c>
      <c r="I98" s="16">
        <v>0</v>
      </c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>
        <v>2</v>
      </c>
      <c r="D100" s="16">
        <v>2</v>
      </c>
      <c r="E100" s="16">
        <v>2</v>
      </c>
      <c r="F100" s="16"/>
      <c r="G100" s="16"/>
      <c r="H100" s="16">
        <v>2</v>
      </c>
      <c r="I100" s="16">
        <v>0</v>
      </c>
      <c r="J100" s="198">
        <f t="shared" si="2"/>
        <v>2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>
        <v>2</v>
      </c>
      <c r="D106" s="55" t="s">
        <v>62</v>
      </c>
      <c r="E106" s="55" t="s">
        <v>62</v>
      </c>
      <c r="F106" s="55" t="s">
        <v>62</v>
      </c>
      <c r="G106" s="55" t="s">
        <v>62</v>
      </c>
      <c r="H106" s="16">
        <v>2</v>
      </c>
      <c r="I106" s="16"/>
      <c r="J106" s="207"/>
      <c r="K106" s="2"/>
      <c r="L106" s="2"/>
      <c r="M106" s="2"/>
      <c r="N106" s="2"/>
      <c r="O106" s="2"/>
      <c r="P106" s="2"/>
    </row>
    <row r="107" spans="1:16" ht="82.5" customHeight="1">
      <c r="A107" s="13" t="s">
        <v>288</v>
      </c>
      <c r="B107" s="47">
        <v>14</v>
      </c>
      <c r="C107" s="16">
        <v>22</v>
      </c>
      <c r="D107" s="55">
        <v>10</v>
      </c>
      <c r="E107" s="55">
        <v>10</v>
      </c>
      <c r="F107" s="55">
        <v>12</v>
      </c>
      <c r="G107" s="55">
        <v>12</v>
      </c>
      <c r="H107" s="16">
        <v>22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3">C117+C118+C119+C120+C121+C122+C123+C124+C125+C126+C127</f>
        <v>1</v>
      </c>
      <c r="D115" s="270">
        <f t="shared" si="3"/>
        <v>3</v>
      </c>
      <c r="E115" s="270">
        <f t="shared" si="3"/>
        <v>5</v>
      </c>
      <c r="F115" s="270">
        <f t="shared" si="3"/>
        <v>1</v>
      </c>
      <c r="G115" s="270">
        <f t="shared" si="3"/>
        <v>2</v>
      </c>
      <c r="H115" s="270">
        <f t="shared" si="3"/>
        <v>4</v>
      </c>
      <c r="I115" s="270">
        <f t="shared" si="3"/>
        <v>1</v>
      </c>
      <c r="J115" s="270">
        <f t="shared" si="3"/>
        <v>3</v>
      </c>
      <c r="K115" s="270">
        <f t="shared" si="3"/>
        <v>1</v>
      </c>
      <c r="L115" s="270">
        <f t="shared" si="3"/>
        <v>1</v>
      </c>
      <c r="M115" s="151">
        <f>SUM(C115:L115)</f>
        <v>22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SUM(C116:L116)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>
        <v>3</v>
      </c>
      <c r="E117" s="16">
        <v>5</v>
      </c>
      <c r="F117" s="16">
        <v>1</v>
      </c>
      <c r="G117" s="16">
        <v>2</v>
      </c>
      <c r="H117" s="16">
        <v>2</v>
      </c>
      <c r="I117" s="276"/>
      <c r="J117" s="276">
        <v>3</v>
      </c>
      <c r="K117" s="276"/>
      <c r="L117" s="276"/>
      <c r="M117" s="151">
        <f t="shared" si="4"/>
        <v>16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>
        <v>1</v>
      </c>
      <c r="I118" s="276"/>
      <c r="J118" s="276"/>
      <c r="K118" s="276"/>
      <c r="L118" s="276"/>
      <c r="M118" s="151">
        <f t="shared" si="4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>
        <v>1</v>
      </c>
      <c r="J119" s="16"/>
      <c r="K119" s="16"/>
      <c r="L119" s="16">
        <v>1</v>
      </c>
      <c r="M119" s="151">
        <f t="shared" si="4"/>
        <v>2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>
        <v>1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4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>
        <v>1</v>
      </c>
      <c r="I122" s="276"/>
      <c r="J122" s="276"/>
      <c r="K122" s="276">
        <v>1</v>
      </c>
      <c r="L122" s="276"/>
      <c r="M122" s="151">
        <f t="shared" si="4"/>
        <v>2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22</v>
      </c>
      <c r="D135" s="16">
        <v>2</v>
      </c>
      <c r="E135" s="16">
        <v>3</v>
      </c>
      <c r="F135" s="16">
        <v>4</v>
      </c>
      <c r="G135" s="16">
        <v>3</v>
      </c>
      <c r="H135" s="16">
        <v>2</v>
      </c>
      <c r="I135" s="16">
        <v>8</v>
      </c>
      <c r="J135" s="253">
        <f>K135+L135+M135+N135+O135+P135</f>
        <v>22</v>
      </c>
      <c r="K135" s="54">
        <v>2</v>
      </c>
      <c r="L135" s="54">
        <v>3</v>
      </c>
      <c r="M135" s="54">
        <v>4</v>
      </c>
      <c r="N135" s="54">
        <v>4</v>
      </c>
      <c r="O135" s="54">
        <v>1</v>
      </c>
      <c r="P135" s="54">
        <v>8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f>D143+E143+F143+G143</f>
        <v>1425</v>
      </c>
      <c r="D143" s="281"/>
      <c r="E143" s="281">
        <v>1425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f>D144+E144+F144+G144</f>
        <v>1254</v>
      </c>
      <c r="D144" s="281"/>
      <c r="E144" s="281">
        <v>1254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1076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51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30" t="s">
        <v>162</v>
      </c>
      <c r="B147" s="14" t="s">
        <v>17</v>
      </c>
      <c r="C147" s="281">
        <v>967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2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4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0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34.827289999999998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34.827289999999998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8000/1000</f>
        <v>8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19427.29/1000</f>
        <v>19.427289999999999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15000/1000</f>
        <v>15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34.827289999999998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34.827289999999998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indexed="11"/>
  </sheetPr>
  <dimension ref="A1:AF295"/>
  <sheetViews>
    <sheetView showZeros="0" topLeftCell="A91" zoomScale="59" workbookViewId="0">
      <selection activeCell="C190" sqref="C190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6" customHeight="1">
      <c r="A2" s="571" t="s">
        <v>229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50233301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1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6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0</v>
      </c>
      <c r="D37" s="37">
        <f>D38+D47+D48+D51+D53+D54</f>
        <v>0</v>
      </c>
      <c r="E37" s="37">
        <f>E38+E47+E48+E51+E52+E53+E54</f>
        <v>0</v>
      </c>
      <c r="F37" s="37">
        <f>F38+F47+F48+F51+F52+F53+F54</f>
        <v>0</v>
      </c>
      <c r="G37" s="37">
        <f>G38+G47+G48+G51+G52+G53+G54</f>
        <v>0</v>
      </c>
      <c r="H37" s="37">
        <f>H38+H47+H48+H51+H53+H54</f>
        <v>0</v>
      </c>
      <c r="I37" s="37">
        <f>I38+I47+I48+I51+I52+I53+I54</f>
        <v>0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/>
      <c r="D47" s="257"/>
      <c r="E47" s="257"/>
      <c r="F47" s="257"/>
      <c r="G47" s="257"/>
      <c r="H47" s="257"/>
      <c r="I47" s="257"/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1.5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0</v>
      </c>
      <c r="D66" s="254"/>
      <c r="E66" s="254"/>
      <c r="F66" s="254"/>
      <c r="G66" s="254"/>
      <c r="H66" s="254"/>
      <c r="I66" s="254"/>
      <c r="J66" s="254"/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0</v>
      </c>
      <c r="D67" s="254"/>
      <c r="E67" s="254"/>
      <c r="F67" s="254"/>
      <c r="G67" s="254"/>
      <c r="H67" s="254"/>
      <c r="I67" s="254"/>
      <c r="J67" s="254"/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44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0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/>
      <c r="D84" s="270">
        <f>C37</f>
        <v>0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20.2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 t="shared" ref="C93:I93" si="1">C95+C96+C97+C98+C99+C100+C101+C102+C103+C104+C105</f>
        <v>0</v>
      </c>
      <c r="D93" s="270">
        <f t="shared" si="1"/>
        <v>0</v>
      </c>
      <c r="E93" s="270">
        <f t="shared" si="1"/>
        <v>0</v>
      </c>
      <c r="F93" s="270">
        <f t="shared" si="1"/>
        <v>0</v>
      </c>
      <c r="G93" s="270">
        <f t="shared" si="1"/>
        <v>0</v>
      </c>
      <c r="H93" s="270">
        <f t="shared" si="1"/>
        <v>0</v>
      </c>
      <c r="I93" s="270">
        <f t="shared" si="1"/>
        <v>0</v>
      </c>
      <c r="J93" s="198">
        <f t="shared" ref="J93:J103" si="2">D93+F93</f>
        <v>0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/>
      <c r="D95" s="16"/>
      <c r="E95" s="16"/>
      <c r="F95" s="16"/>
      <c r="G95" s="16"/>
      <c r="H95" s="16"/>
      <c r="I95" s="16"/>
      <c r="J95" s="198">
        <f t="shared" si="2"/>
        <v>0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/>
      <c r="D97" s="16"/>
      <c r="E97" s="16"/>
      <c r="F97" s="16"/>
      <c r="G97" s="16"/>
      <c r="H97" s="16"/>
      <c r="I97" s="16"/>
      <c r="J97" s="198">
        <f t="shared" si="2"/>
        <v>0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2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66" customHeight="1">
      <c r="A107" s="13" t="s">
        <v>288</v>
      </c>
      <c r="B107" s="47">
        <v>14</v>
      </c>
      <c r="C107" s="16"/>
      <c r="D107" s="55"/>
      <c r="E107" s="55"/>
      <c r="F107" s="55"/>
      <c r="G107" s="55"/>
      <c r="H107" s="16"/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3">C117+C118+C119+C120+C121+C122+C123+C124+C125+C126+C127</f>
        <v>0</v>
      </c>
      <c r="D115" s="270">
        <f t="shared" si="3"/>
        <v>0</v>
      </c>
      <c r="E115" s="270">
        <f t="shared" si="3"/>
        <v>0</v>
      </c>
      <c r="F115" s="270">
        <f t="shared" si="3"/>
        <v>0</v>
      </c>
      <c r="G115" s="270">
        <f t="shared" si="3"/>
        <v>0</v>
      </c>
      <c r="H115" s="270">
        <f t="shared" si="3"/>
        <v>0</v>
      </c>
      <c r="I115" s="270">
        <f t="shared" si="3"/>
        <v>0</v>
      </c>
      <c r="J115" s="270">
        <f t="shared" si="3"/>
        <v>0</v>
      </c>
      <c r="K115" s="270">
        <f t="shared" si="3"/>
        <v>0</v>
      </c>
      <c r="L115" s="270">
        <f t="shared" si="3"/>
        <v>0</v>
      </c>
      <c r="M115" s="151">
        <f t="shared" ref="M115:M124" si="4">D115+E115+F115+G115+H115+I115+J115+K115+L115</f>
        <v>0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si="4"/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/>
      <c r="F117" s="16"/>
      <c r="G117" s="16"/>
      <c r="H117" s="16"/>
      <c r="I117" s="276"/>
      <c r="J117" s="276"/>
      <c r="K117" s="276"/>
      <c r="L117" s="276"/>
      <c r="M117" s="151">
        <f t="shared" si="4"/>
        <v>0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4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51">
        <f t="shared" si="4"/>
        <v>0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4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2"/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2"/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2"/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0</v>
      </c>
      <c r="D135" s="16"/>
      <c r="E135" s="16"/>
      <c r="F135" s="16"/>
      <c r="G135" s="16"/>
      <c r="H135" s="16"/>
      <c r="I135" s="16"/>
      <c r="J135" s="253">
        <f>K135+L135+M135+N135+O135+P135</f>
        <v>0</v>
      </c>
      <c r="K135" s="54"/>
      <c r="L135" s="54"/>
      <c r="M135" s="54"/>
      <c r="N135" s="54"/>
      <c r="O135" s="54"/>
      <c r="P135" s="54"/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f>D143+E143+F143+G143</f>
        <v>2005</v>
      </c>
      <c r="D143" s="281"/>
      <c r="E143" s="281">
        <v>2005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f>D144+E144+F144+G144</f>
        <v>1847</v>
      </c>
      <c r="D144" s="281"/>
      <c r="E144" s="281">
        <v>1847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1370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71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2.25" customHeight="1">
      <c r="A147" s="30" t="s">
        <v>162</v>
      </c>
      <c r="B147" s="14" t="s">
        <v>17</v>
      </c>
      <c r="C147" s="281">
        <v>1067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/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/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/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/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23.2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/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/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31.4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324</v>
      </c>
      <c r="D211" s="146"/>
      <c r="E211" s="133" t="s">
        <v>366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367</v>
      </c>
      <c r="D213" s="146"/>
      <c r="E213" s="316" t="s">
        <v>368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32"/>
      <c r="B226" s="132"/>
      <c r="C226" s="132"/>
      <c r="D226" s="13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32"/>
      <c r="B227" s="132"/>
      <c r="C227" s="132"/>
      <c r="D227" s="13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32"/>
      <c r="B228" s="132"/>
      <c r="C228" s="132"/>
      <c r="D228" s="13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32"/>
      <c r="B229" s="132"/>
      <c r="C229" s="132"/>
      <c r="D229" s="13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32"/>
      <c r="B230" s="132"/>
      <c r="C230" s="132"/>
      <c r="D230" s="132"/>
      <c r="E230" s="13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32"/>
      <c r="B231" s="132"/>
      <c r="C231" s="132"/>
      <c r="D231" s="13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32"/>
      <c r="B232" s="132"/>
      <c r="C232" s="132"/>
      <c r="D232" s="13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32"/>
      <c r="B233" s="132"/>
      <c r="C233" s="132"/>
      <c r="D233" s="13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32"/>
      <c r="B234" s="132"/>
      <c r="C234" s="132"/>
      <c r="D234" s="13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32"/>
      <c r="B235" s="132"/>
      <c r="C235" s="132"/>
      <c r="D235" s="13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32"/>
      <c r="B236" s="132"/>
      <c r="C236" s="132"/>
      <c r="D236" s="13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32"/>
      <c r="B237" s="132"/>
      <c r="C237" s="132"/>
      <c r="D237" s="13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32"/>
      <c r="B238" s="132"/>
      <c r="C238" s="132"/>
      <c r="D238" s="13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B4:D4"/>
    <mergeCell ref="H4:J4"/>
    <mergeCell ref="E4:G4"/>
    <mergeCell ref="A1:J1"/>
    <mergeCell ref="B3:D3"/>
    <mergeCell ref="E3:G3"/>
    <mergeCell ref="H3:J3"/>
    <mergeCell ref="A2:J2"/>
    <mergeCell ref="A61:N61"/>
    <mergeCell ref="D34:F34"/>
    <mergeCell ref="H34:H35"/>
    <mergeCell ref="A6:C6"/>
    <mergeCell ref="D32:I32"/>
    <mergeCell ref="C33:F33"/>
    <mergeCell ref="A30:J30"/>
    <mergeCell ref="A33:A35"/>
    <mergeCell ref="C34:C35"/>
    <mergeCell ref="G34:G35"/>
    <mergeCell ref="B33:B35"/>
    <mergeCell ref="A7:C7"/>
    <mergeCell ref="A31:J31"/>
    <mergeCell ref="A20:C20"/>
    <mergeCell ref="I34:I35"/>
    <mergeCell ref="G33:H33"/>
    <mergeCell ref="H62:K62"/>
    <mergeCell ref="K132:P132"/>
    <mergeCell ref="J131:P131"/>
    <mergeCell ref="A88:J88"/>
    <mergeCell ref="A89:I89"/>
    <mergeCell ref="B90:B91"/>
    <mergeCell ref="D63:K63"/>
    <mergeCell ref="B63:B64"/>
    <mergeCell ref="C63:C64"/>
    <mergeCell ref="A63:A64"/>
    <mergeCell ref="A130:L130"/>
    <mergeCell ref="J132:J133"/>
    <mergeCell ref="H90:H91"/>
    <mergeCell ref="A112:A113"/>
    <mergeCell ref="C132:C133"/>
    <mergeCell ref="A110:I110"/>
    <mergeCell ref="H140:H141"/>
    <mergeCell ref="A138:F138"/>
    <mergeCell ref="A129:M129"/>
    <mergeCell ref="A90:A91"/>
    <mergeCell ref="C112:L112"/>
    <mergeCell ref="C90:C91"/>
    <mergeCell ref="D90:G90"/>
    <mergeCell ref="I90:I91"/>
    <mergeCell ref="A132:A133"/>
    <mergeCell ref="D132:I132"/>
    <mergeCell ref="A72:D72"/>
    <mergeCell ref="A71:D71"/>
    <mergeCell ref="A137:F137"/>
    <mergeCell ref="A139:H139"/>
    <mergeCell ref="A109:I109"/>
    <mergeCell ref="B132:B133"/>
    <mergeCell ref="A78:E78"/>
    <mergeCell ref="B112:B113"/>
    <mergeCell ref="B79:D79"/>
    <mergeCell ref="A87:J87"/>
    <mergeCell ref="D155:E155"/>
    <mergeCell ref="D140:G140"/>
    <mergeCell ref="B140:B141"/>
    <mergeCell ref="C140:C141"/>
    <mergeCell ref="D154:E154"/>
    <mergeCell ref="D153:E153"/>
    <mergeCell ref="A149:C149"/>
    <mergeCell ref="D152:E152"/>
    <mergeCell ref="D149:E149"/>
    <mergeCell ref="A140:A141"/>
    <mergeCell ref="A201:C201"/>
    <mergeCell ref="D156:E156"/>
    <mergeCell ref="A159:C159"/>
    <mergeCell ref="A158:C158"/>
    <mergeCell ref="A173:C173"/>
    <mergeCell ref="A183:C183"/>
    <mergeCell ref="A184:C184"/>
    <mergeCell ref="A185:C185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indexed="34"/>
  </sheetPr>
  <dimension ref="A1:AF298"/>
  <sheetViews>
    <sheetView topLeftCell="A16" zoomScale="59" workbookViewId="0">
      <selection activeCell="G107" sqref="G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392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2.25" customHeight="1">
      <c r="A2" s="571" t="s">
        <v>235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50248484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8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.75" customHeight="1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32" ht="37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32" ht="31.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32" ht="76.5" customHeight="1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32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</row>
    <row r="37" spans="1:32" s="29" customFormat="1" ht="15.75">
      <c r="A37" s="36" t="s">
        <v>46</v>
      </c>
      <c r="B37" s="11" t="s">
        <v>9</v>
      </c>
      <c r="C37" s="37">
        <f>C38+C47+C48+C51+C53+C54</f>
        <v>314</v>
      </c>
      <c r="D37" s="37">
        <f t="shared" ref="D37:I37" si="0">D38+D47+D48+D51+D53+D54</f>
        <v>261</v>
      </c>
      <c r="E37" s="37">
        <f t="shared" si="0"/>
        <v>10</v>
      </c>
      <c r="F37" s="37">
        <f t="shared" si="0"/>
        <v>0</v>
      </c>
      <c r="G37" s="37">
        <f t="shared" si="0"/>
        <v>14</v>
      </c>
      <c r="H37" s="37">
        <f t="shared" si="0"/>
        <v>11</v>
      </c>
      <c r="I37" s="37">
        <f t="shared" si="0"/>
        <v>319</v>
      </c>
      <c r="J37" s="180"/>
      <c r="K37" s="96"/>
      <c r="L37" s="96"/>
      <c r="M37" s="181"/>
      <c r="N37" s="181"/>
      <c r="O37" s="304"/>
      <c r="P37" s="304"/>
      <c r="Q37" s="2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</row>
    <row r="38" spans="1:32" ht="31.5">
      <c r="A38" s="40" t="s">
        <v>47</v>
      </c>
      <c r="B38" s="11" t="s">
        <v>11</v>
      </c>
      <c r="C38" s="253">
        <v>10</v>
      </c>
      <c r="D38" s="253">
        <v>10</v>
      </c>
      <c r="E38" s="253">
        <v>10</v>
      </c>
      <c r="F38" s="253">
        <f>F39+F40+F41+F42+F43+F44+F45+F46</f>
        <v>0</v>
      </c>
      <c r="G38" s="253">
        <v>1</v>
      </c>
      <c r="H38" s="253">
        <v>1</v>
      </c>
      <c r="I38" s="253">
        <v>10</v>
      </c>
      <c r="J38" s="182"/>
      <c r="K38" s="96"/>
      <c r="L38" s="151"/>
      <c r="M38" s="96"/>
      <c r="N38" s="96"/>
      <c r="O38" s="96"/>
      <c r="P38" s="41"/>
      <c r="Q38" s="25"/>
    </row>
    <row r="39" spans="1:32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32" ht="15.75">
      <c r="A40" s="255" t="s">
        <v>49</v>
      </c>
      <c r="B40" s="256" t="s">
        <v>15</v>
      </c>
      <c r="C40" s="257">
        <v>10</v>
      </c>
      <c r="D40" s="257">
        <v>10</v>
      </c>
      <c r="E40" s="257">
        <v>10</v>
      </c>
      <c r="F40" s="257">
        <v>0</v>
      </c>
      <c r="G40" s="257">
        <v>1</v>
      </c>
      <c r="H40" s="257">
        <v>1</v>
      </c>
      <c r="I40" s="257">
        <v>10</v>
      </c>
      <c r="J40" s="305"/>
      <c r="K40" s="2"/>
      <c r="L40" s="306"/>
      <c r="M40" s="2"/>
      <c r="N40" s="2"/>
      <c r="O40" s="2"/>
      <c r="P40" s="45"/>
    </row>
    <row r="41" spans="1:32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32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32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32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32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32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32" ht="15.75">
      <c r="A47" s="48" t="s">
        <v>56</v>
      </c>
      <c r="B47" s="259">
        <v>11</v>
      </c>
      <c r="C47" s="257">
        <v>304</v>
      </c>
      <c r="D47" s="257">
        <v>251</v>
      </c>
      <c r="E47" s="257">
        <v>0</v>
      </c>
      <c r="F47" s="257">
        <v>0</v>
      </c>
      <c r="G47" s="257">
        <v>13</v>
      </c>
      <c r="H47" s="257">
        <v>10</v>
      </c>
      <c r="I47" s="257">
        <v>309</v>
      </c>
      <c r="J47" s="185"/>
      <c r="K47" s="2"/>
      <c r="L47" s="2"/>
      <c r="M47" s="2"/>
      <c r="N47" s="2"/>
      <c r="O47" s="2"/>
      <c r="P47" s="45"/>
    </row>
    <row r="48" spans="1:32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57"/>
      <c r="D52" s="263" t="s">
        <v>62</v>
      </c>
      <c r="E52" s="264"/>
      <c r="F52" s="264"/>
      <c r="G52" s="257"/>
      <c r="H52" s="263" t="s">
        <v>62</v>
      </c>
      <c r="I52" s="257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8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.7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 customHeight="1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32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</row>
    <row r="66" spans="1:32" s="29" customFormat="1" ht="15.75">
      <c r="A66" s="30" t="s">
        <v>82</v>
      </c>
      <c r="B66" s="11" t="s">
        <v>9</v>
      </c>
      <c r="C66" s="270">
        <f>SUM(D66:K66)</f>
        <v>314</v>
      </c>
      <c r="D66" s="254"/>
      <c r="E66" s="254"/>
      <c r="F66" s="254">
        <v>45</v>
      </c>
      <c r="G66" s="254">
        <v>55</v>
      </c>
      <c r="H66" s="254">
        <v>75</v>
      </c>
      <c r="I66" s="254">
        <v>68</v>
      </c>
      <c r="J66" s="254">
        <v>67</v>
      </c>
      <c r="K66" s="254">
        <v>4</v>
      </c>
      <c r="L66" s="189"/>
      <c r="M66" s="189"/>
      <c r="N66" s="189"/>
      <c r="O66" s="167"/>
      <c r="P66" s="96"/>
      <c r="Q66" s="2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</row>
    <row r="67" spans="1:32" ht="15.75">
      <c r="A67" s="70" t="s">
        <v>83</v>
      </c>
      <c r="B67" s="11" t="s">
        <v>11</v>
      </c>
      <c r="C67" s="270">
        <f>SUM(D67:K67)</f>
        <v>149</v>
      </c>
      <c r="D67" s="254"/>
      <c r="E67" s="254"/>
      <c r="F67" s="254">
        <v>18</v>
      </c>
      <c r="G67" s="254">
        <v>22</v>
      </c>
      <c r="H67" s="254">
        <v>32</v>
      </c>
      <c r="I67" s="254">
        <v>35</v>
      </c>
      <c r="J67" s="254">
        <v>39</v>
      </c>
      <c r="K67" s="254">
        <v>3</v>
      </c>
      <c r="L67" s="189"/>
      <c r="M67" s="189"/>
      <c r="N67" s="189"/>
      <c r="O67" s="96"/>
      <c r="P67" s="96"/>
      <c r="Q67" s="25"/>
    </row>
    <row r="68" spans="1:32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32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32" ht="10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32" ht="1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32" ht="18.7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32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32" ht="15.75" customHeight="1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</row>
    <row r="75" spans="1:32" ht="15" customHeight="1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32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32" s="29" customFormat="1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</row>
    <row r="78" spans="1:32" ht="15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32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32" ht="18.75" customHeight="1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32" ht="15.75" customHeight="1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</row>
    <row r="82" spans="1:32" ht="15" customHeight="1">
      <c r="A82" s="30" t="s">
        <v>82</v>
      </c>
      <c r="B82" s="11" t="s">
        <v>9</v>
      </c>
      <c r="C82" s="55" t="s">
        <v>62</v>
      </c>
      <c r="D82" s="270">
        <f>C37</f>
        <v>314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32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32" s="29" customFormat="1" ht="15.75">
      <c r="A84" s="82" t="s">
        <v>96</v>
      </c>
      <c r="B84" s="11" t="s">
        <v>11</v>
      </c>
      <c r="C84" s="83">
        <v>155</v>
      </c>
      <c r="D84" s="270">
        <f>C37</f>
        <v>314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</row>
    <row r="85" spans="1:32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32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32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32" ht="1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32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32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32" ht="15" customHeight="1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32" ht="15.75" customHeight="1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ht="31.5">
      <c r="A93" s="30" t="s">
        <v>108</v>
      </c>
      <c r="B93" s="11" t="s">
        <v>9</v>
      </c>
      <c r="C93" s="270">
        <v>24</v>
      </c>
      <c r="D93" s="270">
        <f t="shared" ref="D93:I93" si="1">D95+D96+D97+D98+D99+D100+D101+D102+D103+D104+D105</f>
        <v>8</v>
      </c>
      <c r="E93" s="270">
        <f t="shared" si="1"/>
        <v>8</v>
      </c>
      <c r="F93" s="270">
        <f t="shared" si="1"/>
        <v>16</v>
      </c>
      <c r="G93" s="270">
        <f t="shared" si="1"/>
        <v>16</v>
      </c>
      <c r="H93" s="270">
        <f t="shared" si="1"/>
        <v>23</v>
      </c>
      <c r="I93" s="270">
        <f t="shared" si="1"/>
        <v>0</v>
      </c>
      <c r="J93" s="198">
        <f t="shared" ref="J93:J105" si="2">D93+F93</f>
        <v>24</v>
      </c>
      <c r="K93" s="96"/>
      <c r="L93" s="96"/>
      <c r="M93" s="96"/>
      <c r="N93" s="96"/>
      <c r="O93" s="96"/>
      <c r="P93" s="96"/>
      <c r="Q93" s="25"/>
      <c r="R93" s="25"/>
    </row>
    <row r="94" spans="1:32" s="29" customFormat="1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</row>
    <row r="95" spans="1:32" ht="15.75">
      <c r="A95" s="91" t="s">
        <v>110</v>
      </c>
      <c r="B95" s="11" t="s">
        <v>11</v>
      </c>
      <c r="C95" s="16">
        <v>19</v>
      </c>
      <c r="D95" s="16">
        <v>7</v>
      </c>
      <c r="E95" s="16">
        <v>7</v>
      </c>
      <c r="F95" s="16">
        <v>12</v>
      </c>
      <c r="G95" s="16">
        <v>12</v>
      </c>
      <c r="H95" s="16">
        <v>19</v>
      </c>
      <c r="I95" s="16">
        <v>0</v>
      </c>
      <c r="J95" s="198">
        <f t="shared" si="2"/>
        <v>19</v>
      </c>
      <c r="K95" s="2"/>
      <c r="L95" s="2"/>
      <c r="M95" s="2"/>
      <c r="N95" s="2"/>
      <c r="O95" s="2"/>
      <c r="P95" s="2"/>
    </row>
    <row r="96" spans="1:32" ht="15.75">
      <c r="A96" s="70" t="s">
        <v>111</v>
      </c>
      <c r="B96" s="14" t="s">
        <v>13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98">
        <f t="shared" si="2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3</v>
      </c>
      <c r="D97" s="16">
        <v>0</v>
      </c>
      <c r="E97" s="16">
        <v>0</v>
      </c>
      <c r="F97" s="16">
        <v>3</v>
      </c>
      <c r="G97" s="16">
        <v>3</v>
      </c>
      <c r="H97" s="16">
        <v>2</v>
      </c>
      <c r="I97" s="16">
        <v>0</v>
      </c>
      <c r="J97" s="198">
        <f t="shared" si="2"/>
        <v>3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0</v>
      </c>
      <c r="E98" s="16">
        <v>0</v>
      </c>
      <c r="F98" s="16">
        <v>1</v>
      </c>
      <c r="G98" s="16">
        <v>1</v>
      </c>
      <c r="H98" s="16">
        <v>1</v>
      </c>
      <c r="I98" s="16">
        <v>0</v>
      </c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>
        <v>0</v>
      </c>
      <c r="G99" s="16">
        <v>0</v>
      </c>
      <c r="H99" s="16">
        <v>1</v>
      </c>
      <c r="I99" s="16">
        <v>0</v>
      </c>
      <c r="J99" s="198">
        <f t="shared" si="2"/>
        <v>1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207">
        <f t="shared" si="2"/>
        <v>0</v>
      </c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207">
        <f t="shared" si="2"/>
        <v>0</v>
      </c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227.25" customHeight="1">
      <c r="A107" s="13" t="s">
        <v>288</v>
      </c>
      <c r="B107" s="47">
        <v>14</v>
      </c>
      <c r="C107" s="16">
        <v>21</v>
      </c>
      <c r="D107" s="55">
        <v>8</v>
      </c>
      <c r="E107" s="55">
        <v>8</v>
      </c>
      <c r="F107" s="55">
        <v>13</v>
      </c>
      <c r="G107" s="55">
        <v>13</v>
      </c>
      <c r="H107" s="16">
        <v>21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8.7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ht="15.75" customHeight="1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s="29" customFormat="1" ht="31.5">
      <c r="A115" s="30" t="s">
        <v>135</v>
      </c>
      <c r="B115" s="14" t="s">
        <v>9</v>
      </c>
      <c r="C115" s="270">
        <f t="shared" ref="C115:L115" si="3">C117+C118+C119+C120+C121+C122+C123+C124+C125+C126+C127</f>
        <v>0</v>
      </c>
      <c r="D115" s="270">
        <f t="shared" si="3"/>
        <v>0</v>
      </c>
      <c r="E115" s="270">
        <f t="shared" si="3"/>
        <v>2</v>
      </c>
      <c r="F115" s="270">
        <f t="shared" si="3"/>
        <v>4</v>
      </c>
      <c r="G115" s="270">
        <f t="shared" si="3"/>
        <v>3</v>
      </c>
      <c r="H115" s="270">
        <f t="shared" si="3"/>
        <v>1</v>
      </c>
      <c r="I115" s="270">
        <f t="shared" si="3"/>
        <v>6</v>
      </c>
      <c r="J115" s="270">
        <f t="shared" si="3"/>
        <v>2</v>
      </c>
      <c r="K115" s="270">
        <f t="shared" si="3"/>
        <v>2</v>
      </c>
      <c r="L115" s="270">
        <f t="shared" si="3"/>
        <v>4</v>
      </c>
      <c r="M115" s="151">
        <f>D115+E115+F115+G115+H115+I115+J115+K115+L115+C115</f>
        <v>24</v>
      </c>
      <c r="N115" s="96"/>
      <c r="O115" s="96"/>
      <c r="P115" s="96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>
        <v>2</v>
      </c>
      <c r="F117" s="16">
        <v>3</v>
      </c>
      <c r="G117" s="16">
        <v>3</v>
      </c>
      <c r="H117" s="16">
        <v>1</v>
      </c>
      <c r="I117" s="276">
        <v>3</v>
      </c>
      <c r="J117" s="276">
        <v>2</v>
      </c>
      <c r="K117" s="276">
        <v>2</v>
      </c>
      <c r="L117" s="276">
        <v>3</v>
      </c>
      <c r="M117" s="151">
        <f t="shared" si="4"/>
        <v>19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4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>
        <v>3</v>
      </c>
      <c r="J119" s="16"/>
      <c r="K119" s="16"/>
      <c r="L119" s="16"/>
      <c r="M119" s="151">
        <f t="shared" si="4"/>
        <v>3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>
        <v>1</v>
      </c>
      <c r="G120" s="16"/>
      <c r="H120" s="16"/>
      <c r="I120" s="16"/>
      <c r="J120" s="16"/>
      <c r="K120" s="16"/>
      <c r="L120" s="16"/>
      <c r="M120" s="151">
        <f t="shared" si="4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>
        <v>1</v>
      </c>
      <c r="M121" s="151">
        <f t="shared" si="4"/>
        <v>1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32" ht="1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8.7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ht="15.75" customHeight="1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s="29" customFormat="1" ht="15.75">
      <c r="A135" s="30" t="s">
        <v>147</v>
      </c>
      <c r="B135" s="14" t="s">
        <v>9</v>
      </c>
      <c r="C135" s="253">
        <f>D135+E135+F135+G135+H135+I135</f>
        <v>24</v>
      </c>
      <c r="D135" s="16"/>
      <c r="E135" s="16"/>
      <c r="F135" s="16">
        <v>1</v>
      </c>
      <c r="G135" s="16">
        <v>2</v>
      </c>
      <c r="H135" s="16">
        <v>6</v>
      </c>
      <c r="I135" s="16">
        <v>15</v>
      </c>
      <c r="J135" s="253">
        <f>K135+L135+M135+N135+O135+P135</f>
        <v>24</v>
      </c>
      <c r="K135" s="54">
        <v>2</v>
      </c>
      <c r="L135" s="54">
        <v>1</v>
      </c>
      <c r="M135" s="54">
        <v>2</v>
      </c>
      <c r="N135" s="54">
        <v>5</v>
      </c>
      <c r="O135" s="54">
        <v>1</v>
      </c>
      <c r="P135" s="54">
        <v>13</v>
      </c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ht="15.75" customHeight="1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s="29" customFormat="1" ht="45" customHeight="1">
      <c r="A143" s="30" t="s">
        <v>291</v>
      </c>
      <c r="B143" s="14" t="s">
        <v>9</v>
      </c>
      <c r="C143" s="280">
        <v>3201</v>
      </c>
      <c r="D143" s="281"/>
      <c r="E143" s="281">
        <v>3201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</row>
    <row r="144" spans="1:32" ht="63">
      <c r="A144" s="101" t="s">
        <v>159</v>
      </c>
      <c r="B144" s="11" t="s">
        <v>11</v>
      </c>
      <c r="C144" s="280">
        <v>2991</v>
      </c>
      <c r="D144" s="281"/>
      <c r="E144" s="281">
        <v>2991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1784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154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134.25" customHeight="1">
      <c r="A147" s="30" t="s">
        <v>162</v>
      </c>
      <c r="B147" s="14" t="s">
        <v>17</v>
      </c>
      <c r="C147" s="281">
        <v>1530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5.75" customHeight="1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1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.75" customHeight="1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 customHeight="1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31.5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8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 customHeight="1">
      <c r="A177" s="36" t="s">
        <v>185</v>
      </c>
      <c r="B177" s="171" t="s">
        <v>11</v>
      </c>
      <c r="C177" s="125">
        <v>3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15" customHeight="1">
      <c r="A178" s="36" t="s">
        <v>186</v>
      </c>
      <c r="B178" s="171" t="s">
        <v>13</v>
      </c>
      <c r="C178" s="125">
        <v>6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103.75627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103.75627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72220/1000</f>
        <v>72.22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24136.27/1000</f>
        <v>24.13627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103.75627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103.75627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</sheetData>
  <mergeCells count="78">
    <mergeCell ref="A1:J1"/>
    <mergeCell ref="B3:D3"/>
    <mergeCell ref="E3:G3"/>
    <mergeCell ref="H3:J3"/>
    <mergeCell ref="A2:J2"/>
    <mergeCell ref="I34:I35"/>
    <mergeCell ref="A63:A64"/>
    <mergeCell ref="A7:C7"/>
    <mergeCell ref="A20:C20"/>
    <mergeCell ref="B4:D4"/>
    <mergeCell ref="A30:J30"/>
    <mergeCell ref="C63:C64"/>
    <mergeCell ref="C33:F33"/>
    <mergeCell ref="D32:I32"/>
    <mergeCell ref="A6:C6"/>
    <mergeCell ref="H4:J4"/>
    <mergeCell ref="E4:G4"/>
    <mergeCell ref="A31:J31"/>
    <mergeCell ref="B79:D79"/>
    <mergeCell ref="A89:I89"/>
    <mergeCell ref="A78:E78"/>
    <mergeCell ref="C34:C35"/>
    <mergeCell ref="B33:B35"/>
    <mergeCell ref="H34:H35"/>
    <mergeCell ref="G33:H33"/>
    <mergeCell ref="G34:G35"/>
    <mergeCell ref="D34:F34"/>
    <mergeCell ref="A72:D72"/>
    <mergeCell ref="A71:D71"/>
    <mergeCell ref="A33:A35"/>
    <mergeCell ref="A61:N61"/>
    <mergeCell ref="H62:K62"/>
    <mergeCell ref="D63:K63"/>
    <mergeCell ref="B63:B64"/>
    <mergeCell ref="A87:J87"/>
    <mergeCell ref="A88:J88"/>
    <mergeCell ref="A90:A91"/>
    <mergeCell ref="H90:H91"/>
    <mergeCell ref="D90:G90"/>
    <mergeCell ref="C90:C91"/>
    <mergeCell ref="A109:I109"/>
    <mergeCell ref="B90:B91"/>
    <mergeCell ref="A110:I110"/>
    <mergeCell ref="A149:C149"/>
    <mergeCell ref="D149:E149"/>
    <mergeCell ref="A130:L130"/>
    <mergeCell ref="J131:P131"/>
    <mergeCell ref="J132:J133"/>
    <mergeCell ref="D132:I132"/>
    <mergeCell ref="A112:A113"/>
    <mergeCell ref="A132:A133"/>
    <mergeCell ref="B140:B141"/>
    <mergeCell ref="A139:H139"/>
    <mergeCell ref="H140:H141"/>
    <mergeCell ref="A138:F138"/>
    <mergeCell ref="I90:I91"/>
    <mergeCell ref="C112:L112"/>
    <mergeCell ref="B112:B113"/>
    <mergeCell ref="C140:C141"/>
    <mergeCell ref="A137:F137"/>
    <mergeCell ref="D140:G140"/>
    <mergeCell ref="K132:P132"/>
    <mergeCell ref="A140:A141"/>
    <mergeCell ref="A129:M129"/>
    <mergeCell ref="C132:C133"/>
    <mergeCell ref="B132:B133"/>
    <mergeCell ref="D154:E154"/>
    <mergeCell ref="A158:C158"/>
    <mergeCell ref="A159:C159"/>
    <mergeCell ref="D156:E156"/>
    <mergeCell ref="D152:E152"/>
    <mergeCell ref="D153:E153"/>
    <mergeCell ref="A201:C201"/>
    <mergeCell ref="A184:C184"/>
    <mergeCell ref="A183:C183"/>
    <mergeCell ref="A185:C185"/>
    <mergeCell ref="D155:E155"/>
    <mergeCell ref="A173:C173"/>
  </mergeCells>
  <phoneticPr fontId="29" type="noConversion"/>
  <dataValidations count="14"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34"/>
  </sheetPr>
  <dimension ref="A1:AF296"/>
  <sheetViews>
    <sheetView topLeftCell="A22" zoomScale="59" zoomScaleNormal="73" workbookViewId="0">
      <selection activeCell="H46" sqref="H4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0" width="14.42578125" style="5" customWidth="1"/>
    <col min="11" max="11" width="11" style="5" customWidth="1"/>
    <col min="12" max="12" width="9.7109375" style="5" customWidth="1"/>
    <col min="13" max="13" width="5.7109375" style="5" customWidth="1"/>
    <col min="14" max="16" width="12.140625" style="5" customWidth="1"/>
    <col min="17" max="16384" width="9.140625" style="5"/>
  </cols>
  <sheetData>
    <row r="1" spans="1:16" s="2" customFormat="1" ht="15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ht="15.75" customHeight="1">
      <c r="A2" s="571" t="s">
        <v>209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s="2" customFormat="1" ht="15.75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ht="15.75" customHeight="1">
      <c r="A4" s="171" t="s">
        <v>2</v>
      </c>
      <c r="B4" s="540">
        <v>48604552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5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18.75" customHeight="1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 customHeight="1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63" customHeight="1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32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32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32" ht="13.5" customHeight="1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32" ht="15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32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32" s="29" customFormat="1" ht="15.75" customHeight="1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32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</row>
    <row r="24" spans="1:32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32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32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32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32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32" ht="173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32" ht="15.75" customHeight="1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32" ht="15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32" ht="15.75" customHeight="1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32" ht="15.7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32" ht="18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32" s="29" customFormat="1" ht="83.25" customHeight="1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</row>
    <row r="36" spans="1:32" ht="15.75" customHeight="1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</row>
    <row r="37" spans="1:32" ht="15.75">
      <c r="A37" s="36" t="s">
        <v>46</v>
      </c>
      <c r="B37" s="11" t="s">
        <v>9</v>
      </c>
      <c r="C37" s="37">
        <f>C38+C47+C51++C52+C53+C54</f>
        <v>109</v>
      </c>
      <c r="D37" s="37">
        <f t="shared" ref="D37:I37" si="0">D38+D47+D51+D53+D54</f>
        <v>109</v>
      </c>
      <c r="E37" s="37">
        <f t="shared" si="0"/>
        <v>0</v>
      </c>
      <c r="F37" s="37">
        <f t="shared" si="0"/>
        <v>0</v>
      </c>
      <c r="G37" s="37">
        <f t="shared" si="0"/>
        <v>4</v>
      </c>
      <c r="H37" s="37">
        <f t="shared" si="0"/>
        <v>4</v>
      </c>
      <c r="I37" s="37">
        <f t="shared" si="0"/>
        <v>65</v>
      </c>
      <c r="J37" s="138"/>
      <c r="K37" s="96"/>
      <c r="L37" s="96"/>
      <c r="M37" s="181"/>
      <c r="N37" s="181"/>
      <c r="O37" s="304"/>
      <c r="P37" s="304"/>
      <c r="Q37" s="25"/>
    </row>
    <row r="38" spans="1:32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32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32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32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32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32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32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32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32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32" ht="15.75">
      <c r="A47" s="48" t="s">
        <v>56</v>
      </c>
      <c r="B47" s="259">
        <v>11</v>
      </c>
      <c r="C47" s="257">
        <v>109</v>
      </c>
      <c r="D47" s="257">
        <v>109</v>
      </c>
      <c r="E47" s="257"/>
      <c r="F47" s="257"/>
      <c r="G47" s="257">
        <v>4</v>
      </c>
      <c r="H47" s="257">
        <v>4</v>
      </c>
      <c r="I47" s="257">
        <v>65</v>
      </c>
      <c r="J47" s="185"/>
      <c r="K47" s="2"/>
      <c r="L47" s="2"/>
      <c r="M47" s="2"/>
      <c r="N47" s="2"/>
      <c r="O47" s="2"/>
      <c r="P47" s="45"/>
    </row>
    <row r="48" spans="1:32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32" ht="28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32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32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32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32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32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32" ht="24" customHeight="1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32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32" ht="31.5">
      <c r="A57" s="36" t="s">
        <v>67</v>
      </c>
      <c r="B57" s="266">
        <v>21</v>
      </c>
      <c r="C57" s="267">
        <v>8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32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32" ht="15.75">
      <c r="A59" s="57" t="s">
        <v>69</v>
      </c>
      <c r="B59" s="259">
        <v>23</v>
      </c>
      <c r="C59" s="257">
        <v>44</v>
      </c>
      <c r="D59" s="263" t="s">
        <v>62</v>
      </c>
      <c r="E59" s="263" t="s">
        <v>62</v>
      </c>
      <c r="F59" s="263" t="s">
        <v>62</v>
      </c>
      <c r="G59" s="257">
        <v>1</v>
      </c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32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32" ht="1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32" ht="15.7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32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32" s="29" customFormat="1" ht="25.5" customHeight="1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</row>
    <row r="65" spans="1:32" ht="15.75" customHeight="1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</row>
    <row r="66" spans="1:32" ht="15.75">
      <c r="A66" s="30" t="s">
        <v>82</v>
      </c>
      <c r="B66" s="11" t="s">
        <v>9</v>
      </c>
      <c r="C66" s="270">
        <f>D66+E66+F66+G66+H66+I66+J66+K66</f>
        <v>109</v>
      </c>
      <c r="D66" s="254"/>
      <c r="E66" s="254">
        <v>1</v>
      </c>
      <c r="F66" s="254">
        <v>7</v>
      </c>
      <c r="G66" s="254">
        <v>21</v>
      </c>
      <c r="H66" s="254">
        <v>21</v>
      </c>
      <c r="I66" s="254">
        <v>41</v>
      </c>
      <c r="J66" s="254">
        <v>15</v>
      </c>
      <c r="K66" s="254">
        <v>3</v>
      </c>
      <c r="L66" s="189"/>
      <c r="M66" s="189"/>
      <c r="N66" s="189"/>
      <c r="O66" s="167"/>
      <c r="P66" s="96"/>
      <c r="Q66" s="25"/>
    </row>
    <row r="67" spans="1:32" ht="15.75">
      <c r="A67" s="70" t="s">
        <v>83</v>
      </c>
      <c r="B67" s="11" t="s">
        <v>11</v>
      </c>
      <c r="C67" s="270">
        <f>D67+E67+F67+G67+H67+I67+J67+K67</f>
        <v>52</v>
      </c>
      <c r="D67" s="254"/>
      <c r="E67" s="254"/>
      <c r="F67" s="254">
        <v>6</v>
      </c>
      <c r="G67" s="254">
        <v>8</v>
      </c>
      <c r="H67" s="254">
        <v>12</v>
      </c>
      <c r="I67" s="254">
        <v>18</v>
      </c>
      <c r="J67" s="254">
        <v>7</v>
      </c>
      <c r="K67" s="254">
        <v>1</v>
      </c>
      <c r="L67" s="189"/>
      <c r="M67" s="189"/>
      <c r="N67" s="189"/>
      <c r="O67" s="96"/>
      <c r="P67" s="96"/>
      <c r="Q67" s="25"/>
    </row>
    <row r="68" spans="1:32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32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32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32" ht="18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32" ht="15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32" s="29" customFormat="1" ht="15.75" customHeight="1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</row>
    <row r="74" spans="1:32" ht="15" customHeight="1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</row>
    <row r="75" spans="1:32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32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32" ht="43.5" customHeight="1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32" ht="14.2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32" ht="18.7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32" s="29" customFormat="1" ht="15.75" customHeight="1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</row>
    <row r="81" spans="1:32" ht="15" customHeight="1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</row>
    <row r="82" spans="1:32" ht="15.75">
      <c r="A82" s="30" t="s">
        <v>82</v>
      </c>
      <c r="B82" s="11" t="s">
        <v>9</v>
      </c>
      <c r="C82" s="55" t="s">
        <v>62</v>
      </c>
      <c r="D82" s="270">
        <f>C37</f>
        <v>109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32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32" ht="15.75">
      <c r="A84" s="82" t="s">
        <v>96</v>
      </c>
      <c r="B84" s="11" t="s">
        <v>11</v>
      </c>
      <c r="C84" s="83">
        <v>155</v>
      </c>
      <c r="D84" s="270">
        <f>C37</f>
        <v>109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32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32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32" ht="15.75" customHeight="1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32" ht="1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32" ht="24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32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32" s="29" customFormat="1" ht="15" customHeight="1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</row>
    <row r="92" spans="1:32" ht="15.75" customHeight="1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ht="31.5">
      <c r="A93" s="30" t="s">
        <v>108</v>
      </c>
      <c r="B93" s="11" t="s">
        <v>9</v>
      </c>
      <c r="C93" s="270">
        <v>4</v>
      </c>
      <c r="D93" s="270">
        <v>4</v>
      </c>
      <c r="E93" s="270">
        <v>4</v>
      </c>
      <c r="F93" s="270">
        <f>F95+F96+F97+F98+F99+F100+F101+F102+F103+F104+F105</f>
        <v>0</v>
      </c>
      <c r="G93" s="270">
        <f>G95+G96+G97+G98+G99+G100+G101+G102+G103+G104+G105</f>
        <v>0</v>
      </c>
      <c r="H93" s="270">
        <v>4</v>
      </c>
      <c r="I93" s="270">
        <f>I95+I96+I97+I98+I99+I100+I101+I102+I103+I104+I105</f>
        <v>0</v>
      </c>
      <c r="J93" s="198">
        <f t="shared" ref="J93:J103" si="2">D93+F93</f>
        <v>4</v>
      </c>
      <c r="K93" s="96"/>
      <c r="L93" s="96"/>
      <c r="M93" s="96"/>
      <c r="N93" s="96"/>
      <c r="O93" s="96"/>
      <c r="P93" s="96"/>
      <c r="Q93" s="25"/>
      <c r="R93" s="25"/>
    </row>
    <row r="94" spans="1:32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32" ht="15.75">
      <c r="A95" s="91" t="s">
        <v>110</v>
      </c>
      <c r="B95" s="11" t="s">
        <v>11</v>
      </c>
      <c r="C95" s="16">
        <v>3</v>
      </c>
      <c r="D95" s="16">
        <v>3</v>
      </c>
      <c r="E95" s="16">
        <v>3</v>
      </c>
      <c r="F95" s="16"/>
      <c r="G95" s="16"/>
      <c r="H95" s="16">
        <v>3</v>
      </c>
      <c r="I95" s="16"/>
      <c r="J95" s="198">
        <f t="shared" si="2"/>
        <v>3</v>
      </c>
      <c r="K95" s="2"/>
      <c r="L95" s="2"/>
      <c r="M95" s="2"/>
      <c r="N95" s="2"/>
      <c r="O95" s="2"/>
      <c r="P95" s="2"/>
    </row>
    <row r="96" spans="1:32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</row>
    <row r="97" spans="1:32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>
        <v>1</v>
      </c>
      <c r="I97" s="16"/>
      <c r="J97" s="198">
        <f t="shared" si="2"/>
        <v>1</v>
      </c>
      <c r="K97" s="2"/>
      <c r="L97" s="2"/>
      <c r="M97" s="2"/>
      <c r="N97" s="2"/>
      <c r="O97" s="2"/>
      <c r="P97" s="2"/>
    </row>
    <row r="98" spans="1:32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2"/>
        <v>0</v>
      </c>
      <c r="K98" s="2"/>
      <c r="L98" s="2"/>
      <c r="M98" s="2"/>
      <c r="N98" s="2"/>
      <c r="O98" s="2"/>
      <c r="P98" s="2"/>
    </row>
    <row r="99" spans="1:32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32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32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32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32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32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32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32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32" ht="18.75" customHeight="1">
      <c r="A107" s="13" t="s">
        <v>288</v>
      </c>
      <c r="B107" s="47">
        <v>14</v>
      </c>
      <c r="C107" s="16">
        <v>4</v>
      </c>
      <c r="D107" s="55">
        <v>4</v>
      </c>
      <c r="E107" s="55">
        <v>4</v>
      </c>
      <c r="F107" s="55"/>
      <c r="G107" s="55"/>
      <c r="H107" s="16">
        <v>4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32" ht="1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32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32" ht="18.7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32" ht="1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32" s="29" customFormat="1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</row>
    <row r="113" spans="1:32" ht="15.75" customHeight="1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3">C117+C118+C119+C120+C121+C122+C123+C124+C125+C126+C127</f>
        <v>0</v>
      </c>
      <c r="D115" s="270">
        <f t="shared" si="3"/>
        <v>0</v>
      </c>
      <c r="E115" s="270">
        <f t="shared" si="3"/>
        <v>0</v>
      </c>
      <c r="F115" s="270">
        <v>1</v>
      </c>
      <c r="G115" s="270">
        <v>1</v>
      </c>
      <c r="H115" s="270">
        <v>1</v>
      </c>
      <c r="I115" s="270">
        <v>1</v>
      </c>
      <c r="J115" s="270">
        <f t="shared" si="3"/>
        <v>0</v>
      </c>
      <c r="K115" s="270">
        <f t="shared" si="3"/>
        <v>0</v>
      </c>
      <c r="L115" s="270">
        <f t="shared" si="3"/>
        <v>0</v>
      </c>
      <c r="M115" s="151">
        <f>D115+E115+F115+G115+H115+I115+J115+K115+L115+C115</f>
        <v>4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/>
      <c r="F117" s="16">
        <v>1</v>
      </c>
      <c r="G117" s="16"/>
      <c r="H117" s="16">
        <v>1</v>
      </c>
      <c r="I117" s="276">
        <v>1</v>
      </c>
      <c r="J117" s="276"/>
      <c r="K117" s="276"/>
      <c r="L117" s="276"/>
      <c r="M117" s="151">
        <f t="shared" si="4"/>
        <v>3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4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>
        <v>1</v>
      </c>
      <c r="H119" s="16"/>
      <c r="I119" s="16"/>
      <c r="J119" s="16"/>
      <c r="K119" s="16"/>
      <c r="L119" s="16"/>
      <c r="M119" s="151">
        <f t="shared" si="4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4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32" ht="48.75" customHeight="1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32" ht="1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8.7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s="29" customFormat="1" ht="33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</row>
    <row r="133" spans="1:32" ht="15.75" customHeight="1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4</v>
      </c>
      <c r="D135" s="16"/>
      <c r="E135" s="16"/>
      <c r="F135" s="16"/>
      <c r="G135" s="16"/>
      <c r="H135" s="16">
        <v>3</v>
      </c>
      <c r="I135" s="16">
        <v>1</v>
      </c>
      <c r="J135" s="253">
        <f>K135+L135+M135+N135+O135+P135</f>
        <v>4</v>
      </c>
      <c r="K135" s="54"/>
      <c r="L135" s="54">
        <v>1</v>
      </c>
      <c r="M135" s="54"/>
      <c r="N135" s="54"/>
      <c r="O135" s="54">
        <v>2</v>
      </c>
      <c r="P135" s="54">
        <v>1</v>
      </c>
    </row>
    <row r="136" spans="1:32" ht="15.75" customHeight="1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.7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s="29" customFormat="1" ht="1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</row>
    <row r="141" spans="1:32" ht="15.75" customHeight="1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15.75">
      <c r="A143" s="30" t="s">
        <v>291</v>
      </c>
      <c r="B143" s="14" t="s">
        <v>9</v>
      </c>
      <c r="C143" s="318">
        <v>678</v>
      </c>
      <c r="D143" s="281"/>
      <c r="E143" s="281">
        <v>678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318">
        <v>678</v>
      </c>
      <c r="D144" s="281"/>
      <c r="E144" s="281">
        <v>678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47.25">
      <c r="A145" s="91" t="s">
        <v>160</v>
      </c>
      <c r="B145" s="102" t="s">
        <v>13</v>
      </c>
      <c r="C145" s="125">
        <v>393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125">
        <v>45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15.75" customHeight="1">
      <c r="A147" s="30" t="s">
        <v>162</v>
      </c>
      <c r="B147" s="14" t="s">
        <v>17</v>
      </c>
      <c r="C147" s="125">
        <v>393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5.75" customHeight="1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0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.75" customHeight="1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" customHeight="1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61.5" customHeight="1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31.5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5.75" customHeight="1">
      <c r="A176" s="36" t="s">
        <v>293</v>
      </c>
      <c r="B176" s="171" t="s">
        <v>9</v>
      </c>
      <c r="C176" s="125">
        <v>2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" customHeight="1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1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394</v>
      </c>
      <c r="B188" s="171" t="s">
        <v>9</v>
      </c>
      <c r="C188" s="286">
        <f>C190+C199</f>
        <v>31.4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445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299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300</v>
      </c>
      <c r="D213" s="146"/>
      <c r="E213" s="316" t="s">
        <v>301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A6:C6"/>
    <mergeCell ref="A30:J30"/>
    <mergeCell ref="B4:D4"/>
    <mergeCell ref="C33:F33"/>
    <mergeCell ref="H4:J4"/>
    <mergeCell ref="E4:G4"/>
    <mergeCell ref="A31:J31"/>
    <mergeCell ref="D32:I32"/>
    <mergeCell ref="A7:C7"/>
    <mergeCell ref="G33:H33"/>
    <mergeCell ref="A20:C20"/>
    <mergeCell ref="A1:J1"/>
    <mergeCell ref="A2:J2"/>
    <mergeCell ref="H3:J3"/>
    <mergeCell ref="B3:D3"/>
    <mergeCell ref="E3:G3"/>
    <mergeCell ref="B79:D79"/>
    <mergeCell ref="A88:J88"/>
    <mergeCell ref="H62:K62"/>
    <mergeCell ref="C63:C64"/>
    <mergeCell ref="D63:K63"/>
    <mergeCell ref="B63:B64"/>
    <mergeCell ref="A63:A64"/>
    <mergeCell ref="A87:J87"/>
    <mergeCell ref="A71:D71"/>
    <mergeCell ref="A78:E78"/>
    <mergeCell ref="A72:D72"/>
    <mergeCell ref="A61:N61"/>
    <mergeCell ref="I34:I35"/>
    <mergeCell ref="H34:H35"/>
    <mergeCell ref="G34:G35"/>
    <mergeCell ref="C34:C35"/>
    <mergeCell ref="D34:F34"/>
    <mergeCell ref="B33:B35"/>
    <mergeCell ref="A33:A35"/>
    <mergeCell ref="K132:P132"/>
    <mergeCell ref="B90:B91"/>
    <mergeCell ref="I90:I91"/>
    <mergeCell ref="J132:J133"/>
    <mergeCell ref="B132:B133"/>
    <mergeCell ref="D132:I132"/>
    <mergeCell ref="A130:L130"/>
    <mergeCell ref="A112:A113"/>
    <mergeCell ref="A129:M129"/>
    <mergeCell ref="B112:B113"/>
    <mergeCell ref="J131:P131"/>
    <mergeCell ref="A90:A91"/>
    <mergeCell ref="C112:L112"/>
    <mergeCell ref="A110:I110"/>
    <mergeCell ref="A109:I109"/>
    <mergeCell ref="H90:H91"/>
    <mergeCell ref="A89:I89"/>
    <mergeCell ref="C132:C133"/>
    <mergeCell ref="A132:A133"/>
    <mergeCell ref="C90:C91"/>
    <mergeCell ref="D90:G90"/>
    <mergeCell ref="H140:H141"/>
    <mergeCell ref="A139:H139"/>
    <mergeCell ref="A138:F138"/>
    <mergeCell ref="A140:A141"/>
    <mergeCell ref="C140:C141"/>
    <mergeCell ref="A201:C201"/>
    <mergeCell ref="A173:C173"/>
    <mergeCell ref="A183:C183"/>
    <mergeCell ref="A184:C184"/>
    <mergeCell ref="A185:C185"/>
    <mergeCell ref="A137:F137"/>
    <mergeCell ref="B140:B141"/>
    <mergeCell ref="D140:G140"/>
    <mergeCell ref="A159:C159"/>
    <mergeCell ref="D155:E155"/>
    <mergeCell ref="D149:E149"/>
    <mergeCell ref="A149:C149"/>
    <mergeCell ref="D153:E153"/>
    <mergeCell ref="A158:C158"/>
    <mergeCell ref="D156:E156"/>
    <mergeCell ref="D154:E154"/>
    <mergeCell ref="D152:E152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indexed="34"/>
  </sheetPr>
  <dimension ref="A1:AF296"/>
  <sheetViews>
    <sheetView topLeftCell="A31" zoomScale="59" workbookViewId="0">
      <selection activeCell="G107" sqref="G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28.5" customHeight="1">
      <c r="A2" s="571" t="s">
        <v>236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45284012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8.7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C38+C47+C51+C53+C54</f>
        <v>359</v>
      </c>
      <c r="D37" s="37">
        <f t="shared" ref="D37:I37" si="0">D38+D47+D51+D53+D54</f>
        <v>292</v>
      </c>
      <c r="E37" s="37">
        <f t="shared" si="0"/>
        <v>39</v>
      </c>
      <c r="F37" s="37">
        <f t="shared" si="0"/>
        <v>2</v>
      </c>
      <c r="G37" s="37">
        <f t="shared" si="0"/>
        <v>15</v>
      </c>
      <c r="H37" s="37">
        <f t="shared" si="0"/>
        <v>12</v>
      </c>
      <c r="I37" s="37">
        <f t="shared" si="0"/>
        <v>303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v>39</v>
      </c>
      <c r="D38" s="253">
        <v>39</v>
      </c>
      <c r="E38" s="253">
        <v>39</v>
      </c>
      <c r="F38" s="253">
        <f>F39+F40+F41+F42+F43+F44+F45+F46</f>
        <v>0</v>
      </c>
      <c r="G38" s="253">
        <v>3</v>
      </c>
      <c r="H38" s="253">
        <v>3</v>
      </c>
      <c r="I38" s="253">
        <v>36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>
        <v>39</v>
      </c>
      <c r="D40" s="257">
        <v>39</v>
      </c>
      <c r="E40" s="257">
        <v>39</v>
      </c>
      <c r="F40" s="257"/>
      <c r="G40" s="257">
        <v>3</v>
      </c>
      <c r="H40" s="257">
        <v>3</v>
      </c>
      <c r="I40" s="257">
        <v>36</v>
      </c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320</v>
      </c>
      <c r="D47" s="257">
        <v>253</v>
      </c>
      <c r="E47" s="257"/>
      <c r="F47" s="257">
        <v>2</v>
      </c>
      <c r="G47" s="257">
        <v>12</v>
      </c>
      <c r="H47" s="257">
        <v>9</v>
      </c>
      <c r="I47" s="257">
        <v>267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359</v>
      </c>
      <c r="D66" s="254">
        <v>0</v>
      </c>
      <c r="E66" s="254">
        <v>3</v>
      </c>
      <c r="F66" s="254">
        <v>59</v>
      </c>
      <c r="G66" s="254">
        <v>86</v>
      </c>
      <c r="H66" s="254">
        <v>86</v>
      </c>
      <c r="I66" s="254">
        <v>54</v>
      </c>
      <c r="J66" s="254">
        <v>65</v>
      </c>
      <c r="K66" s="254">
        <v>6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167</v>
      </c>
      <c r="D67" s="254">
        <v>0</v>
      </c>
      <c r="E67" s="254">
        <v>1</v>
      </c>
      <c r="F67" s="254">
        <v>30</v>
      </c>
      <c r="G67" s="254">
        <v>37</v>
      </c>
      <c r="H67" s="254">
        <v>38</v>
      </c>
      <c r="I67" s="254">
        <v>27</v>
      </c>
      <c r="J67" s="254">
        <v>33</v>
      </c>
      <c r="K67" s="254">
        <v>1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v>2</v>
      </c>
      <c r="D68" s="271"/>
      <c r="E68" s="271"/>
      <c r="F68" s="271">
        <v>1</v>
      </c>
      <c r="G68" s="271"/>
      <c r="H68" s="254"/>
      <c r="I68" s="254">
        <v>1</v>
      </c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v>2</v>
      </c>
      <c r="D69" s="271"/>
      <c r="E69" s="271"/>
      <c r="F69" s="271">
        <v>1</v>
      </c>
      <c r="G69" s="271"/>
      <c r="H69" s="254"/>
      <c r="I69" s="254">
        <v>1</v>
      </c>
      <c r="J69" s="254"/>
      <c r="K69" s="254"/>
      <c r="L69" s="194"/>
      <c r="M69" s="189"/>
      <c r="N69" s="189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v>359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v>359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30</v>
      </c>
      <c r="D93" s="270">
        <v>14</v>
      </c>
      <c r="E93" s="270">
        <v>14</v>
      </c>
      <c r="F93" s="270">
        <v>16</v>
      </c>
      <c r="G93" s="270">
        <v>16</v>
      </c>
      <c r="H93" s="270">
        <v>30</v>
      </c>
      <c r="I93" s="270">
        <v>1</v>
      </c>
      <c r="J93" s="198">
        <f t="shared" ref="J93:J103" si="1">D93+F93</f>
        <v>30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24</v>
      </c>
      <c r="D95" s="16">
        <v>11</v>
      </c>
      <c r="E95" s="16">
        <v>11</v>
      </c>
      <c r="F95" s="16">
        <v>13</v>
      </c>
      <c r="G95" s="16">
        <v>13</v>
      </c>
      <c r="H95" s="16">
        <v>24</v>
      </c>
      <c r="I95" s="16"/>
      <c r="J95" s="198">
        <f t="shared" si="1"/>
        <v>24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1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2</v>
      </c>
      <c r="D97" s="16"/>
      <c r="E97" s="16"/>
      <c r="F97" s="16">
        <v>2</v>
      </c>
      <c r="G97" s="16">
        <v>2</v>
      </c>
      <c r="H97" s="16">
        <v>2</v>
      </c>
      <c r="I97" s="16">
        <v>1</v>
      </c>
      <c r="J97" s="198">
        <f t="shared" si="1"/>
        <v>2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>
        <v>1</v>
      </c>
      <c r="H98" s="16">
        <v>1</v>
      </c>
      <c r="I98" s="16"/>
      <c r="J98" s="198">
        <f t="shared" si="1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3</v>
      </c>
      <c r="D99" s="16">
        <v>3</v>
      </c>
      <c r="E99" s="16">
        <v>3</v>
      </c>
      <c r="F99" s="16"/>
      <c r="G99" s="16"/>
      <c r="H99" s="16">
        <v>3</v>
      </c>
      <c r="I99" s="16"/>
      <c r="J99" s="198">
        <f t="shared" si="1"/>
        <v>3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1" customHeight="1">
      <c r="A107" s="13" t="s">
        <v>288</v>
      </c>
      <c r="B107" s="47">
        <v>14</v>
      </c>
      <c r="C107" s="16">
        <v>30</v>
      </c>
      <c r="D107" s="55">
        <v>14</v>
      </c>
      <c r="E107" s="55">
        <v>14</v>
      </c>
      <c r="F107" s="55">
        <v>16</v>
      </c>
      <c r="G107" s="55">
        <v>16</v>
      </c>
      <c r="H107" s="16">
        <v>30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v>0</v>
      </c>
      <c r="D115" s="270">
        <v>0</v>
      </c>
      <c r="E115" s="270">
        <v>4</v>
      </c>
      <c r="F115" s="270">
        <v>4</v>
      </c>
      <c r="G115" s="270">
        <v>4</v>
      </c>
      <c r="H115" s="270">
        <v>5</v>
      </c>
      <c r="I115" s="270">
        <v>8</v>
      </c>
      <c r="J115" s="270">
        <v>2</v>
      </c>
      <c r="K115" s="270">
        <v>2</v>
      </c>
      <c r="L115" s="270">
        <v>1</v>
      </c>
      <c r="M115" s="151">
        <f>D115+E115+F115+G115+H115+I115+J115+K115+L115+C115</f>
        <v>30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2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>
        <v>0</v>
      </c>
      <c r="D117" s="16">
        <v>0</v>
      </c>
      <c r="E117" s="16">
        <v>2</v>
      </c>
      <c r="F117" s="16">
        <v>3</v>
      </c>
      <c r="G117" s="16">
        <v>4</v>
      </c>
      <c r="H117" s="16">
        <v>5</v>
      </c>
      <c r="I117" s="276">
        <v>8</v>
      </c>
      <c r="J117" s="276"/>
      <c r="K117" s="276">
        <v>1</v>
      </c>
      <c r="L117" s="276">
        <v>1</v>
      </c>
      <c r="M117" s="151">
        <f t="shared" si="2"/>
        <v>24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2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>
        <v>1</v>
      </c>
      <c r="K119" s="16">
        <v>1</v>
      </c>
      <c r="L119" s="16"/>
      <c r="M119" s="151">
        <f t="shared" si="2"/>
        <v>2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>
        <v>1</v>
      </c>
      <c r="G120" s="16"/>
      <c r="H120" s="16"/>
      <c r="I120" s="16"/>
      <c r="J120" s="16"/>
      <c r="K120" s="16"/>
      <c r="L120" s="16"/>
      <c r="M120" s="151">
        <f t="shared" si="2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>
        <v>2</v>
      </c>
      <c r="F121" s="16"/>
      <c r="G121" s="16"/>
      <c r="H121" s="16"/>
      <c r="I121" s="276"/>
      <c r="J121" s="276">
        <v>1</v>
      </c>
      <c r="K121" s="276"/>
      <c r="L121" s="276"/>
      <c r="M121" s="151">
        <f t="shared" si="2"/>
        <v>3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2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2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2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2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2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2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30</v>
      </c>
      <c r="D135" s="16">
        <v>0</v>
      </c>
      <c r="E135" s="16">
        <v>0</v>
      </c>
      <c r="F135" s="16">
        <v>3</v>
      </c>
      <c r="G135" s="16">
        <v>5</v>
      </c>
      <c r="H135" s="16">
        <v>4</v>
      </c>
      <c r="I135" s="16">
        <v>18</v>
      </c>
      <c r="J135" s="253">
        <f>K135+L135+M135+N135+O135+P135</f>
        <v>30</v>
      </c>
      <c r="K135" s="54">
        <v>2</v>
      </c>
      <c r="L135" s="54">
        <v>2</v>
      </c>
      <c r="M135" s="54">
        <v>2</v>
      </c>
      <c r="N135" s="54">
        <v>4</v>
      </c>
      <c r="O135" s="54">
        <v>5</v>
      </c>
      <c r="P135" s="54">
        <v>15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2667</v>
      </c>
      <c r="D143" s="281"/>
      <c r="E143" s="281">
        <v>2667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2257</v>
      </c>
      <c r="D144" s="281"/>
      <c r="E144" s="281">
        <v>2257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1762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152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30" t="s">
        <v>162</v>
      </c>
      <c r="B147" s="14" t="s">
        <v>17</v>
      </c>
      <c r="C147" s="281">
        <v>1203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2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12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2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402</v>
      </c>
      <c r="B188" s="171" t="s">
        <v>9</v>
      </c>
      <c r="C188" s="286">
        <f>C190+C199</f>
        <v>132.44999999999999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132.44999999999999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82570/1000</f>
        <v>82.57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42480/1000</f>
        <v>42.48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14040/1000</f>
        <v>14.04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132.44999999999999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132.44999999999999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369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370</v>
      </c>
      <c r="D213" s="146"/>
      <c r="E213" s="316" t="s">
        <v>371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indexed="34"/>
  </sheetPr>
  <dimension ref="A1:AT296"/>
  <sheetViews>
    <sheetView topLeftCell="A26" zoomScale="59" workbookViewId="0">
      <selection activeCell="N107" sqref="N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391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54" customHeight="1">
      <c r="A2" s="614" t="s">
        <v>248</v>
      </c>
      <c r="B2" s="614"/>
      <c r="C2" s="614"/>
      <c r="D2" s="614"/>
      <c r="E2" s="614"/>
      <c r="F2" s="614"/>
      <c r="G2" s="614"/>
      <c r="H2" s="614"/>
      <c r="I2" s="241"/>
      <c r="J2" s="24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0</v>
      </c>
      <c r="C3" s="612"/>
      <c r="D3" s="613"/>
      <c r="E3" s="564" t="s">
        <v>1</v>
      </c>
      <c r="F3" s="565"/>
      <c r="G3" s="566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240" t="s">
        <v>2</v>
      </c>
      <c r="B4" s="608" t="s">
        <v>2</v>
      </c>
      <c r="C4" s="610"/>
      <c r="D4" s="611"/>
      <c r="E4" s="608">
        <v>50244233</v>
      </c>
      <c r="F4" s="609"/>
      <c r="G4" s="609"/>
      <c r="H4" s="615"/>
      <c r="I4" s="615"/>
      <c r="J4" s="615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48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188</v>
      </c>
      <c r="D37" s="37">
        <f>D38+D47+D48+D51+D53+D54</f>
        <v>137</v>
      </c>
      <c r="E37" s="37">
        <f>E38+E47+E48+E51+E52+E53+E54</f>
        <v>0</v>
      </c>
      <c r="F37" s="37">
        <f>F38+F47+F48+F51+F52+F53+F54</f>
        <v>0</v>
      </c>
      <c r="G37" s="37">
        <f>G38+G47+G48+G51+G52+G53+G54</f>
        <v>8</v>
      </c>
      <c r="H37" s="37">
        <f>H38+H47+H48+H51+H53+H54</f>
        <v>5</v>
      </c>
      <c r="I37" s="37">
        <f>I38+I47+I48+I51+I52+I53+I54</f>
        <v>153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188</v>
      </c>
      <c r="D47" s="257">
        <v>137</v>
      </c>
      <c r="E47" s="257">
        <v>0</v>
      </c>
      <c r="F47" s="257">
        <v>0</v>
      </c>
      <c r="G47" s="257">
        <v>8</v>
      </c>
      <c r="H47" s="257">
        <v>5</v>
      </c>
      <c r="I47" s="257">
        <v>153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1.5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10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188</v>
      </c>
      <c r="D66" s="254">
        <v>0</v>
      </c>
      <c r="E66" s="254">
        <v>9</v>
      </c>
      <c r="F66" s="254">
        <v>26</v>
      </c>
      <c r="G66" s="254">
        <v>38</v>
      </c>
      <c r="H66" s="254">
        <v>35</v>
      </c>
      <c r="I66" s="254">
        <v>52</v>
      </c>
      <c r="J66" s="254">
        <v>26</v>
      </c>
      <c r="K66" s="254">
        <v>2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86</v>
      </c>
      <c r="D67" s="254">
        <v>0</v>
      </c>
      <c r="E67" s="254">
        <v>5</v>
      </c>
      <c r="F67" s="254">
        <v>13</v>
      </c>
      <c r="G67" s="254">
        <v>11</v>
      </c>
      <c r="H67" s="254">
        <v>16</v>
      </c>
      <c r="I67" s="254">
        <v>30</v>
      </c>
      <c r="J67" s="254">
        <v>11</v>
      </c>
      <c r="K67" s="254">
        <v>0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46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188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188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 t="shared" ref="C93:I93" si="1">C95+C96+C97+C98+C99+C100+C101+C102+C103+C104+C105</f>
        <v>16</v>
      </c>
      <c r="D93" s="270">
        <f t="shared" si="1"/>
        <v>8</v>
      </c>
      <c r="E93" s="270">
        <f t="shared" si="1"/>
        <v>8</v>
      </c>
      <c r="F93" s="270">
        <f t="shared" si="1"/>
        <v>8</v>
      </c>
      <c r="G93" s="270">
        <f t="shared" si="1"/>
        <v>8</v>
      </c>
      <c r="H93" s="270">
        <f t="shared" si="1"/>
        <v>15</v>
      </c>
      <c r="I93" s="270">
        <f t="shared" si="1"/>
        <v>0</v>
      </c>
      <c r="J93" s="198">
        <f t="shared" ref="J93:J103" si="2">D93+F93</f>
        <v>16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13</v>
      </c>
      <c r="D95" s="16">
        <v>5</v>
      </c>
      <c r="E95" s="16">
        <v>5</v>
      </c>
      <c r="F95" s="16">
        <v>8</v>
      </c>
      <c r="G95" s="16">
        <v>8</v>
      </c>
      <c r="H95" s="16">
        <v>13</v>
      </c>
      <c r="I95" s="16">
        <v>0</v>
      </c>
      <c r="J95" s="198">
        <f t="shared" si="2"/>
        <v>13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>
        <v>0</v>
      </c>
      <c r="G96" s="16">
        <v>0</v>
      </c>
      <c r="H96" s="16">
        <v>0</v>
      </c>
      <c r="I96" s="16">
        <v>0</v>
      </c>
      <c r="J96" s="198">
        <f t="shared" si="2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>
        <v>0</v>
      </c>
      <c r="G97" s="16">
        <v>0</v>
      </c>
      <c r="H97" s="16">
        <v>1</v>
      </c>
      <c r="I97" s="16">
        <v>0</v>
      </c>
      <c r="J97" s="198">
        <f t="shared" si="2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>
        <v>0</v>
      </c>
      <c r="G98" s="16">
        <v>0</v>
      </c>
      <c r="H98" s="16">
        <v>1</v>
      </c>
      <c r="I98" s="16">
        <v>0</v>
      </c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1" customHeight="1">
      <c r="A107" s="13" t="s">
        <v>288</v>
      </c>
      <c r="B107" s="47">
        <v>14</v>
      </c>
      <c r="C107" s="16">
        <v>15</v>
      </c>
      <c r="D107" s="55">
        <v>8</v>
      </c>
      <c r="E107" s="55">
        <v>8</v>
      </c>
      <c r="F107" s="55">
        <v>7</v>
      </c>
      <c r="G107" s="55">
        <v>7</v>
      </c>
      <c r="H107" s="16">
        <v>15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46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</row>
    <row r="114" spans="1:46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</row>
    <row r="115" spans="1:46" ht="31.5">
      <c r="A115" s="30" t="s">
        <v>135</v>
      </c>
      <c r="B115" s="14" t="s">
        <v>9</v>
      </c>
      <c r="C115" s="270">
        <f t="shared" ref="C115:L115" si="3">C117+C118+C119+C120+C121+C122+C123+C124+C125+C126+C127</f>
        <v>1</v>
      </c>
      <c r="D115" s="270">
        <f t="shared" si="3"/>
        <v>0</v>
      </c>
      <c r="E115" s="270">
        <f t="shared" si="3"/>
        <v>2</v>
      </c>
      <c r="F115" s="270">
        <f t="shared" si="3"/>
        <v>6</v>
      </c>
      <c r="G115" s="270">
        <f t="shared" si="3"/>
        <v>1</v>
      </c>
      <c r="H115" s="270">
        <f t="shared" si="3"/>
        <v>3</v>
      </c>
      <c r="I115" s="270">
        <f t="shared" si="3"/>
        <v>1</v>
      </c>
      <c r="J115" s="270">
        <f t="shared" si="3"/>
        <v>1</v>
      </c>
      <c r="K115" s="270">
        <f t="shared" si="3"/>
        <v>1</v>
      </c>
      <c r="L115" s="270">
        <f t="shared" si="3"/>
        <v>0</v>
      </c>
      <c r="M115" s="151">
        <f>D115+E115+F115+G115+H115+I115+J115+K115+L115+C115</f>
        <v>16</v>
      </c>
      <c r="N115" s="96"/>
      <c r="O115" s="96"/>
      <c r="P115" s="96"/>
    </row>
    <row r="116" spans="1:46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46" ht="15.75">
      <c r="A117" s="91" t="s">
        <v>110</v>
      </c>
      <c r="B117" s="11" t="s">
        <v>11</v>
      </c>
      <c r="C117" s="16">
        <v>1</v>
      </c>
      <c r="D117" s="16">
        <v>0</v>
      </c>
      <c r="E117" s="16">
        <v>1</v>
      </c>
      <c r="F117" s="16">
        <v>5</v>
      </c>
      <c r="G117" s="16">
        <v>1</v>
      </c>
      <c r="H117" s="16">
        <v>3</v>
      </c>
      <c r="I117" s="276">
        <v>1</v>
      </c>
      <c r="J117" s="276"/>
      <c r="K117" s="276">
        <v>1</v>
      </c>
      <c r="L117" s="276"/>
      <c r="M117" s="151">
        <f t="shared" si="4"/>
        <v>13</v>
      </c>
      <c r="N117" s="2"/>
      <c r="O117" s="2"/>
      <c r="P117" s="2"/>
    </row>
    <row r="118" spans="1:46" ht="15.75">
      <c r="A118" s="70" t="s">
        <v>111</v>
      </c>
      <c r="B118" s="14" t="s">
        <v>13</v>
      </c>
      <c r="C118" s="16"/>
      <c r="D118" s="16"/>
      <c r="E118" s="16"/>
      <c r="F118" s="16">
        <v>1</v>
      </c>
      <c r="G118" s="16"/>
      <c r="H118" s="16"/>
      <c r="I118" s="276"/>
      <c r="J118" s="276"/>
      <c r="K118" s="276"/>
      <c r="L118" s="276"/>
      <c r="M118" s="151">
        <f t="shared" si="4"/>
        <v>1</v>
      </c>
      <c r="N118" s="2"/>
      <c r="O118" s="2"/>
      <c r="P118" s="2"/>
    </row>
    <row r="119" spans="1:46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>
        <v>1</v>
      </c>
      <c r="K119" s="16"/>
      <c r="L119" s="16"/>
      <c r="M119" s="151">
        <f t="shared" si="4"/>
        <v>1</v>
      </c>
      <c r="N119" s="2"/>
      <c r="O119" s="2"/>
      <c r="P119" s="2"/>
    </row>
    <row r="120" spans="1:46" ht="15.75">
      <c r="A120" s="70" t="s">
        <v>113</v>
      </c>
      <c r="B120" s="14" t="s">
        <v>17</v>
      </c>
      <c r="C120" s="16"/>
      <c r="D120" s="16"/>
      <c r="E120" s="16">
        <v>1</v>
      </c>
      <c r="F120" s="16"/>
      <c r="G120" s="16"/>
      <c r="H120" s="16"/>
      <c r="I120" s="16"/>
      <c r="J120" s="16"/>
      <c r="K120" s="16"/>
      <c r="L120" s="16"/>
      <c r="M120" s="151">
        <f t="shared" si="4"/>
        <v>1</v>
      </c>
      <c r="N120" s="2"/>
      <c r="O120" s="2"/>
      <c r="P120" s="2"/>
    </row>
    <row r="121" spans="1:46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46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46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46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46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46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46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46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46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46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46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46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46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</row>
    <row r="134" spans="1:46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</row>
    <row r="135" spans="1:46" ht="15.75">
      <c r="A135" s="30" t="s">
        <v>147</v>
      </c>
      <c r="B135" s="14" t="s">
        <v>9</v>
      </c>
      <c r="C135" s="253">
        <f>D135+E135+F135+G135+H135+I135</f>
        <v>16</v>
      </c>
      <c r="D135" s="16">
        <v>0</v>
      </c>
      <c r="E135" s="16">
        <v>3</v>
      </c>
      <c r="F135" s="16">
        <v>6</v>
      </c>
      <c r="G135" s="16">
        <v>1</v>
      </c>
      <c r="H135" s="16">
        <v>2</v>
      </c>
      <c r="I135" s="16">
        <v>4</v>
      </c>
      <c r="J135" s="253">
        <f>K135+L135+M135+N135+O135+P135</f>
        <v>16</v>
      </c>
      <c r="K135" s="54">
        <v>3</v>
      </c>
      <c r="L135" s="54">
        <v>3</v>
      </c>
      <c r="M135" s="54">
        <v>4</v>
      </c>
      <c r="N135" s="54">
        <v>1</v>
      </c>
      <c r="O135" s="54">
        <v>1</v>
      </c>
      <c r="P135" s="54">
        <v>4</v>
      </c>
    </row>
    <row r="136" spans="1:46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46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46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46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46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46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</row>
    <row r="142" spans="1:46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</row>
    <row r="143" spans="1:46" ht="45" customHeight="1">
      <c r="A143" s="30" t="s">
        <v>291</v>
      </c>
      <c r="B143" s="14" t="s">
        <v>9</v>
      </c>
      <c r="C143" s="280">
        <v>2009</v>
      </c>
      <c r="D143" s="281"/>
      <c r="E143" s="281">
        <v>2009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46" ht="47.25">
      <c r="A144" s="101" t="s">
        <v>372</v>
      </c>
      <c r="B144" s="11" t="s">
        <v>11</v>
      </c>
      <c r="C144" s="280">
        <v>1859</v>
      </c>
      <c r="D144" s="281"/>
      <c r="E144" s="281">
        <v>1859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817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103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v>578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6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3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3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 customHeight="1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67.713000000000008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67.713000000000008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37813/1000</f>
        <v>37.813000000000002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22500/1000</f>
        <v>22.5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15000/1000</f>
        <v>15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67.713000000000008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67.713000000000008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373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374</v>
      </c>
      <c r="D213" s="146"/>
      <c r="E213" s="316" t="s">
        <v>375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B4:D4"/>
    <mergeCell ref="A1:J1"/>
    <mergeCell ref="B3:D3"/>
    <mergeCell ref="E3:G3"/>
    <mergeCell ref="H3:J3"/>
    <mergeCell ref="A2:H2"/>
    <mergeCell ref="H4:J4"/>
    <mergeCell ref="A6:C6"/>
    <mergeCell ref="A20:C20"/>
    <mergeCell ref="D32:I32"/>
    <mergeCell ref="A30:J30"/>
    <mergeCell ref="A31:J31"/>
    <mergeCell ref="A7:C7"/>
    <mergeCell ref="A61:N61"/>
    <mergeCell ref="A63:A64"/>
    <mergeCell ref="C63:C64"/>
    <mergeCell ref="G34:G35"/>
    <mergeCell ref="A33:A35"/>
    <mergeCell ref="D34:F34"/>
    <mergeCell ref="C34:C35"/>
    <mergeCell ref="B33:B35"/>
    <mergeCell ref="C33:F33"/>
    <mergeCell ref="I34:I35"/>
    <mergeCell ref="G33:H33"/>
    <mergeCell ref="H34:H35"/>
    <mergeCell ref="A87:J87"/>
    <mergeCell ref="B79:D79"/>
    <mergeCell ref="H62:K62"/>
    <mergeCell ref="A72:D72"/>
    <mergeCell ref="A71:D71"/>
    <mergeCell ref="D63:K63"/>
    <mergeCell ref="B63:B64"/>
    <mergeCell ref="A78:E78"/>
    <mergeCell ref="H90:H91"/>
    <mergeCell ref="A90:A91"/>
    <mergeCell ref="C90:C91"/>
    <mergeCell ref="A88:J88"/>
    <mergeCell ref="A89:I89"/>
    <mergeCell ref="I90:I91"/>
    <mergeCell ref="D90:G90"/>
    <mergeCell ref="B90:B91"/>
    <mergeCell ref="A137:F137"/>
    <mergeCell ref="A138:F138"/>
    <mergeCell ref="A139:H139"/>
    <mergeCell ref="A140:A141"/>
    <mergeCell ref="B140:B141"/>
    <mergeCell ref="C140:C141"/>
    <mergeCell ref="D140:G140"/>
    <mergeCell ref="H140:H141"/>
    <mergeCell ref="A132:A133"/>
    <mergeCell ref="B132:B133"/>
    <mergeCell ref="J131:P131"/>
    <mergeCell ref="A130:L130"/>
    <mergeCell ref="D132:I132"/>
    <mergeCell ref="J132:J133"/>
    <mergeCell ref="K132:P132"/>
    <mergeCell ref="C132:C133"/>
    <mergeCell ref="A129:M129"/>
    <mergeCell ref="A112:A113"/>
    <mergeCell ref="B112:B113"/>
    <mergeCell ref="A109:I109"/>
    <mergeCell ref="A110:I110"/>
    <mergeCell ref="C112:L112"/>
    <mergeCell ref="A201:C201"/>
    <mergeCell ref="A159:C159"/>
    <mergeCell ref="A173:C173"/>
    <mergeCell ref="A183:C183"/>
    <mergeCell ref="A184:C184"/>
    <mergeCell ref="A185:C185"/>
    <mergeCell ref="A158:C158"/>
    <mergeCell ref="A149:C149"/>
    <mergeCell ref="D155:E155"/>
    <mergeCell ref="D154:E154"/>
    <mergeCell ref="D156:E156"/>
    <mergeCell ref="D153:E153"/>
    <mergeCell ref="D152:E152"/>
    <mergeCell ref="D149:E149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indexed="34"/>
  </sheetPr>
  <dimension ref="A1:AF296"/>
  <sheetViews>
    <sheetView topLeftCell="A26" zoomScale="59" workbookViewId="0">
      <selection activeCell="N107" sqref="N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15.75" customHeight="1">
      <c r="A2" s="571" t="s">
        <v>249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50248538</v>
      </c>
      <c r="C4" s="578"/>
      <c r="D4" s="578"/>
      <c r="E4" s="532" t="s">
        <v>237</v>
      </c>
      <c r="F4" s="533"/>
      <c r="G4" s="534"/>
      <c r="H4" s="619" t="s">
        <v>238</v>
      </c>
      <c r="I4" s="619"/>
      <c r="J4" s="619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95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617" t="s">
        <v>34</v>
      </c>
      <c r="B31" s="617"/>
      <c r="C31" s="617"/>
      <c r="D31" s="617"/>
      <c r="E31" s="617"/>
      <c r="F31" s="617"/>
      <c r="G31" s="617"/>
      <c r="H31" s="617"/>
      <c r="I31" s="617"/>
      <c r="J31" s="617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C38+C47+C51+C53+C54</f>
        <v>230</v>
      </c>
      <c r="D37" s="37">
        <f t="shared" ref="D37:I37" si="0">D38+D47+D51+D53+D54</f>
        <v>164</v>
      </c>
      <c r="E37" s="37">
        <f t="shared" si="0"/>
        <v>25</v>
      </c>
      <c r="F37" s="37">
        <f t="shared" si="0"/>
        <v>0</v>
      </c>
      <c r="G37" s="37">
        <f t="shared" si="0"/>
        <v>12</v>
      </c>
      <c r="H37" s="37">
        <f t="shared" si="0"/>
        <v>8</v>
      </c>
      <c r="I37" s="37">
        <f t="shared" si="0"/>
        <v>235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v>25</v>
      </c>
      <c r="D38" s="253">
        <v>25</v>
      </c>
      <c r="E38" s="253">
        <v>25</v>
      </c>
      <c r="F38" s="253">
        <f>F39+F40+F41+F42+F43+F44+F45+F46</f>
        <v>0</v>
      </c>
      <c r="G38" s="253">
        <v>2</v>
      </c>
      <c r="H38" s="253">
        <v>2</v>
      </c>
      <c r="I38" s="253">
        <v>25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>
        <v>25</v>
      </c>
      <c r="D40" s="257">
        <v>25</v>
      </c>
      <c r="E40" s="257">
        <v>25</v>
      </c>
      <c r="F40" s="257"/>
      <c r="G40" s="257">
        <v>2</v>
      </c>
      <c r="H40" s="257">
        <v>2</v>
      </c>
      <c r="I40" s="257">
        <v>25</v>
      </c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205</v>
      </c>
      <c r="D47" s="257">
        <v>139</v>
      </c>
      <c r="E47" s="257"/>
      <c r="F47" s="257"/>
      <c r="G47" s="257">
        <v>10</v>
      </c>
      <c r="H47" s="257">
        <v>6</v>
      </c>
      <c r="I47" s="257">
        <v>210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10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617" t="s">
        <v>70</v>
      </c>
      <c r="B61" s="617"/>
      <c r="C61" s="617"/>
      <c r="D61" s="617"/>
      <c r="E61" s="617"/>
      <c r="F61" s="617"/>
      <c r="G61" s="617"/>
      <c r="H61" s="617"/>
      <c r="I61" s="617"/>
      <c r="J61" s="617"/>
      <c r="K61" s="617"/>
      <c r="L61" s="617"/>
      <c r="M61" s="617"/>
      <c r="N61" s="617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230</v>
      </c>
      <c r="D66" s="254"/>
      <c r="E66" s="254">
        <v>13</v>
      </c>
      <c r="F66" s="254">
        <v>35</v>
      </c>
      <c r="G66" s="254">
        <v>40</v>
      </c>
      <c r="H66" s="254">
        <v>48</v>
      </c>
      <c r="I66" s="254">
        <v>55</v>
      </c>
      <c r="J66" s="254">
        <v>39</v>
      </c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105</v>
      </c>
      <c r="D67" s="254"/>
      <c r="E67" s="254">
        <v>8</v>
      </c>
      <c r="F67" s="254">
        <v>14</v>
      </c>
      <c r="G67" s="254">
        <v>18</v>
      </c>
      <c r="H67" s="254">
        <v>22</v>
      </c>
      <c r="I67" s="254">
        <v>29</v>
      </c>
      <c r="J67" s="254">
        <v>14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618" t="s">
        <v>92</v>
      </c>
      <c r="B78" s="618"/>
      <c r="C78" s="618"/>
      <c r="D78" s="618"/>
      <c r="E78" s="618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v>230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v>230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23</v>
      </c>
      <c r="D93" s="270">
        <v>12</v>
      </c>
      <c r="E93" s="270">
        <v>12</v>
      </c>
      <c r="F93" s="270">
        <v>11</v>
      </c>
      <c r="G93" s="270">
        <v>11</v>
      </c>
      <c r="H93" s="270">
        <v>23</v>
      </c>
      <c r="I93" s="270">
        <f>I95+I96+I97+I98+I99+I100+I101+I102+I103+I104+I105</f>
        <v>0</v>
      </c>
      <c r="J93" s="198">
        <f>SUM(J95:J104)</f>
        <v>23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/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19</v>
      </c>
      <c r="D95" s="16">
        <v>10</v>
      </c>
      <c r="E95" s="16">
        <v>10</v>
      </c>
      <c r="F95" s="16">
        <v>9</v>
      </c>
      <c r="G95" s="16">
        <v>9</v>
      </c>
      <c r="H95" s="16">
        <v>19</v>
      </c>
      <c r="I95" s="16">
        <v>0</v>
      </c>
      <c r="J95" s="198">
        <f>D95+F95</f>
        <v>19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>
        <v>0</v>
      </c>
      <c r="G96" s="16">
        <v>0</v>
      </c>
      <c r="H96" s="16">
        <v>1</v>
      </c>
      <c r="I96" s="16">
        <v>0</v>
      </c>
      <c r="J96" s="198">
        <f t="shared" ref="J96:J104" si="1">D96+F96</f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/>
      <c r="E97" s="16"/>
      <c r="F97" s="16">
        <v>1</v>
      </c>
      <c r="G97" s="16">
        <v>1</v>
      </c>
      <c r="H97" s="16">
        <v>1</v>
      </c>
      <c r="I97" s="16">
        <v>0</v>
      </c>
      <c r="J97" s="198">
        <f t="shared" si="1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>
        <v>1</v>
      </c>
      <c r="H98" s="16">
        <v>1</v>
      </c>
      <c r="I98" s="16">
        <v>0</v>
      </c>
      <c r="J98" s="198">
        <f t="shared" si="1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>
        <v>0</v>
      </c>
      <c r="G99" s="16">
        <v>0</v>
      </c>
      <c r="H99" s="16">
        <v>1</v>
      </c>
      <c r="I99" s="16">
        <v>0</v>
      </c>
      <c r="J99" s="198">
        <f t="shared" si="1"/>
        <v>1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198">
        <f t="shared" si="1"/>
        <v>0</v>
      </c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2.5" customHeight="1">
      <c r="A107" s="13" t="s">
        <v>288</v>
      </c>
      <c r="B107" s="47">
        <v>14</v>
      </c>
      <c r="C107" s="16">
        <v>23</v>
      </c>
      <c r="D107" s="55">
        <v>12</v>
      </c>
      <c r="E107" s="55">
        <v>12</v>
      </c>
      <c r="F107" s="55">
        <v>11</v>
      </c>
      <c r="G107" s="55">
        <v>11</v>
      </c>
      <c r="H107" s="16">
        <v>23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305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>C117+C118+C119+C120+C121+C122+C123+C124+C125+C126+C127</f>
        <v>0</v>
      </c>
      <c r="D115" s="270">
        <v>1</v>
      </c>
      <c r="E115" s="270">
        <v>5</v>
      </c>
      <c r="F115" s="270">
        <v>1</v>
      </c>
      <c r="G115" s="270">
        <v>3</v>
      </c>
      <c r="H115" s="270">
        <v>5</v>
      </c>
      <c r="I115" s="270">
        <v>4</v>
      </c>
      <c r="J115" s="270">
        <v>3</v>
      </c>
      <c r="K115" s="270">
        <f>K117+K118+K119+K120+K121+K122+K123+K124+K125+K126+K127</f>
        <v>0</v>
      </c>
      <c r="L115" s="270">
        <v>1</v>
      </c>
      <c r="M115" s="151">
        <f>D115+E115+F115+G115+H115+I115+J115+K115+L115+C115</f>
        <v>23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2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>
        <v>1</v>
      </c>
      <c r="E117" s="16">
        <v>4</v>
      </c>
      <c r="F117" s="16">
        <v>1</v>
      </c>
      <c r="G117" s="16">
        <v>3</v>
      </c>
      <c r="H117" s="16">
        <v>4</v>
      </c>
      <c r="I117" s="276">
        <v>3</v>
      </c>
      <c r="J117" s="276">
        <v>2</v>
      </c>
      <c r="K117" s="276">
        <v>0</v>
      </c>
      <c r="L117" s="276">
        <v>1</v>
      </c>
      <c r="M117" s="151">
        <f t="shared" si="2"/>
        <v>19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>
        <v>1</v>
      </c>
      <c r="F118" s="16"/>
      <c r="G118" s="16"/>
      <c r="H118" s="16"/>
      <c r="I118" s="276"/>
      <c r="J118" s="276"/>
      <c r="K118" s="276"/>
      <c r="L118" s="276"/>
      <c r="M118" s="151">
        <f t="shared" si="2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>
        <v>1</v>
      </c>
      <c r="K119" s="16"/>
      <c r="L119" s="16"/>
      <c r="M119" s="151">
        <f t="shared" si="2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>
        <v>1</v>
      </c>
      <c r="I120" s="16"/>
      <c r="J120" s="16"/>
      <c r="K120" s="16"/>
      <c r="L120" s="16"/>
      <c r="M120" s="151">
        <f t="shared" si="2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>
        <v>1</v>
      </c>
      <c r="J121" s="276"/>
      <c r="K121" s="276"/>
      <c r="L121" s="276"/>
      <c r="M121" s="151">
        <f t="shared" si="2"/>
        <v>1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2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2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2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2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2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2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616" t="s">
        <v>136</v>
      </c>
      <c r="B129" s="616"/>
      <c r="C129" s="616"/>
      <c r="D129" s="616"/>
      <c r="E129" s="616"/>
      <c r="F129" s="616"/>
      <c r="G129" s="616"/>
      <c r="H129" s="616"/>
      <c r="I129" s="616"/>
      <c r="J129" s="616"/>
      <c r="K129" s="616"/>
      <c r="L129" s="616"/>
      <c r="M129" s="616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23</v>
      </c>
      <c r="D135" s="16">
        <v>0</v>
      </c>
      <c r="E135" s="16">
        <v>0</v>
      </c>
      <c r="F135" s="16">
        <v>3</v>
      </c>
      <c r="G135" s="16">
        <v>3</v>
      </c>
      <c r="H135" s="16">
        <v>6</v>
      </c>
      <c r="I135" s="16">
        <v>11</v>
      </c>
      <c r="J135" s="253">
        <f>K135+L135+M135+N135+O135+P135</f>
        <v>23</v>
      </c>
      <c r="K135" s="54">
        <v>1</v>
      </c>
      <c r="L135" s="54">
        <v>2</v>
      </c>
      <c r="M135" s="54">
        <v>8</v>
      </c>
      <c r="N135" s="54">
        <v>4</v>
      </c>
      <c r="O135" s="54">
        <v>3</v>
      </c>
      <c r="P135" s="54">
        <v>5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3046</v>
      </c>
      <c r="D143" s="281"/>
      <c r="E143" s="281">
        <v>3046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1989</v>
      </c>
      <c r="D144" s="281"/>
      <c r="E144" s="281">
        <v>1989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1132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183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2.25" customHeight="1">
      <c r="A147" s="30" t="s">
        <v>162</v>
      </c>
      <c r="B147" s="14" t="s">
        <v>17</v>
      </c>
      <c r="C147" s="281">
        <v>787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6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2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72.973000000000013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72.973000000000013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42497/1000</f>
        <v>42.497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23076/1000</f>
        <v>23.076000000000001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14400/1000</f>
        <v>14.4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72.973000000000013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72.973000000000013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376</v>
      </c>
      <c r="D211" s="146"/>
      <c r="E211" s="133" t="s">
        <v>377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378</v>
      </c>
      <c r="D213" s="146"/>
      <c r="E213" s="316" t="s">
        <v>379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indexed="34"/>
  </sheetPr>
  <dimension ref="A1:AG296"/>
  <sheetViews>
    <sheetView topLeftCell="A37" zoomScale="59" workbookViewId="0">
      <selection activeCell="G107" sqref="G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620" t="s">
        <v>386</v>
      </c>
      <c r="B1" s="620"/>
      <c r="C1" s="620"/>
      <c r="D1" s="620"/>
      <c r="E1" s="620"/>
      <c r="F1" s="620"/>
      <c r="G1" s="620"/>
      <c r="H1" s="620"/>
      <c r="I1" s="620"/>
      <c r="J1" s="620"/>
      <c r="K1" s="242"/>
      <c r="L1" s="242"/>
      <c r="M1" s="242"/>
      <c r="N1" s="242"/>
      <c r="O1" s="242"/>
      <c r="P1" s="242"/>
    </row>
    <row r="2" spans="1:16" s="2" customFormat="1" ht="39.75" customHeight="1">
      <c r="A2" s="571" t="s">
        <v>233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45284070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21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2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326</v>
      </c>
      <c r="D37" s="37">
        <f>D38+D47+D48+D51+D53+D54</f>
        <v>267</v>
      </c>
      <c r="E37" s="37">
        <f>E38+E47+E48+E51+E52+E53+E54</f>
        <v>12</v>
      </c>
      <c r="F37" s="37">
        <f>F38+F47+F48+F51+F52+F53+F54</f>
        <v>1</v>
      </c>
      <c r="G37" s="37">
        <f>G38+G47+G48+G51+G52+G53+G54</f>
        <v>15</v>
      </c>
      <c r="H37" s="37">
        <f>H38+H47+H48+H51+H53+H54</f>
        <v>12</v>
      </c>
      <c r="I37" s="37">
        <f>I38+I47+I48+I51+I52+I53+I54</f>
        <v>289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12</v>
      </c>
      <c r="D38" s="253">
        <f t="shared" si="0"/>
        <v>12</v>
      </c>
      <c r="E38" s="253">
        <f t="shared" si="0"/>
        <v>12</v>
      </c>
      <c r="F38" s="253">
        <f t="shared" si="0"/>
        <v>0</v>
      </c>
      <c r="G38" s="253">
        <f t="shared" si="0"/>
        <v>1</v>
      </c>
      <c r="H38" s="253">
        <f t="shared" si="0"/>
        <v>1</v>
      </c>
      <c r="I38" s="253">
        <f t="shared" si="0"/>
        <v>12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>
        <v>12</v>
      </c>
      <c r="D40" s="257">
        <v>12</v>
      </c>
      <c r="E40" s="257">
        <v>12</v>
      </c>
      <c r="F40" s="257"/>
      <c r="G40" s="257">
        <v>1</v>
      </c>
      <c r="H40" s="257">
        <v>1</v>
      </c>
      <c r="I40" s="257">
        <v>12</v>
      </c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314</v>
      </c>
      <c r="D47" s="257">
        <v>255</v>
      </c>
      <c r="E47" s="257"/>
      <c r="F47" s="257">
        <v>1</v>
      </c>
      <c r="G47" s="257">
        <v>14</v>
      </c>
      <c r="H47" s="257">
        <v>11</v>
      </c>
      <c r="I47" s="257">
        <v>277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1.5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40.5" customHeight="1">
      <c r="A57" s="36" t="s">
        <v>67</v>
      </c>
      <c r="B57" s="266">
        <v>21</v>
      </c>
      <c r="C57" s="267">
        <v>10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20.25" customHeight="1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326</v>
      </c>
      <c r="D66" s="254"/>
      <c r="E66" s="254">
        <v>17</v>
      </c>
      <c r="F66" s="254">
        <v>35</v>
      </c>
      <c r="G66" s="254">
        <v>59</v>
      </c>
      <c r="H66" s="254">
        <v>86</v>
      </c>
      <c r="I66" s="254">
        <v>55</v>
      </c>
      <c r="J66" s="254">
        <v>71</v>
      </c>
      <c r="K66" s="254">
        <v>3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163</v>
      </c>
      <c r="D67" s="254"/>
      <c r="E67" s="254">
        <v>10</v>
      </c>
      <c r="F67" s="254">
        <v>14</v>
      </c>
      <c r="G67" s="254">
        <v>32</v>
      </c>
      <c r="H67" s="254">
        <v>43</v>
      </c>
      <c r="I67" s="254">
        <v>28</v>
      </c>
      <c r="J67" s="254">
        <v>34</v>
      </c>
      <c r="K67" s="254">
        <v>2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1</v>
      </c>
      <c r="D68" s="271"/>
      <c r="E68" s="271"/>
      <c r="F68" s="271"/>
      <c r="G68" s="271">
        <v>1</v>
      </c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1</v>
      </c>
      <c r="D69" s="271"/>
      <c r="E69" s="271"/>
      <c r="F69" s="271"/>
      <c r="G69" s="271">
        <v>1</v>
      </c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29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326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326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>C95+C96+C97+C98+C99+C100+C101+C102+C103+C104+C105</f>
        <v>26</v>
      </c>
      <c r="D93" s="270">
        <f t="shared" ref="D93:I93" si="1">D95+D96+D97+D98+D99+D100+D101+D102+D103+D104+D105</f>
        <v>16</v>
      </c>
      <c r="E93" s="270">
        <f t="shared" si="1"/>
        <v>16</v>
      </c>
      <c r="F93" s="270">
        <f t="shared" si="1"/>
        <v>10</v>
      </c>
      <c r="G93" s="270">
        <f t="shared" si="1"/>
        <v>10</v>
      </c>
      <c r="H93" s="270">
        <f t="shared" si="1"/>
        <v>25</v>
      </c>
      <c r="I93" s="270">
        <f t="shared" si="1"/>
        <v>0</v>
      </c>
      <c r="J93" s="198">
        <f t="shared" ref="J93:J103" si="2">D93+F93</f>
        <v>26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21</v>
      </c>
      <c r="D95" s="16">
        <v>13</v>
      </c>
      <c r="E95" s="16">
        <v>13</v>
      </c>
      <c r="F95" s="16">
        <v>8</v>
      </c>
      <c r="G95" s="16">
        <v>8</v>
      </c>
      <c r="H95" s="16">
        <v>21</v>
      </c>
      <c r="I95" s="16"/>
      <c r="J95" s="198">
        <f t="shared" si="2"/>
        <v>21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2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2</v>
      </c>
      <c r="D97" s="16"/>
      <c r="E97" s="16"/>
      <c r="F97" s="16">
        <v>2</v>
      </c>
      <c r="G97" s="16">
        <v>2</v>
      </c>
      <c r="H97" s="16">
        <v>2</v>
      </c>
      <c r="I97" s="16"/>
      <c r="J97" s="198">
        <f t="shared" si="2"/>
        <v>2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/>
      <c r="G98" s="16"/>
      <c r="H98" s="16">
        <v>1</v>
      </c>
      <c r="I98" s="16"/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/>
      <c r="G99" s="16"/>
      <c r="H99" s="16">
        <v>1</v>
      </c>
      <c r="I99" s="16"/>
      <c r="J99" s="198">
        <f t="shared" si="2"/>
        <v>1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>
        <v>1</v>
      </c>
      <c r="D101" s="16">
        <v>1</v>
      </c>
      <c r="E101" s="16">
        <v>1</v>
      </c>
      <c r="F101" s="16"/>
      <c r="G101" s="16"/>
      <c r="H101" s="16"/>
      <c r="I101" s="16"/>
      <c r="J101" s="198">
        <f t="shared" si="2"/>
        <v>1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1" customHeight="1">
      <c r="A107" s="13" t="s">
        <v>288</v>
      </c>
      <c r="B107" s="47">
        <v>14</v>
      </c>
      <c r="C107" s="16">
        <v>26</v>
      </c>
      <c r="D107" s="55">
        <v>16</v>
      </c>
      <c r="E107" s="55">
        <v>16</v>
      </c>
      <c r="F107" s="55">
        <v>10</v>
      </c>
      <c r="G107" s="55">
        <v>10</v>
      </c>
      <c r="H107" s="16">
        <v>25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3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</row>
    <row r="115" spans="1:33" ht="31.5">
      <c r="A115" s="30" t="s">
        <v>135</v>
      </c>
      <c r="B115" s="14" t="s">
        <v>9</v>
      </c>
      <c r="C115" s="270">
        <f>C117+C118+C119+C120+C121+C122+C123+C124+C125+C126+C127</f>
        <v>0</v>
      </c>
      <c r="D115" s="270">
        <f>D117+D118+D119+D120+D121+D122+D123+D124+D125+D126+D127</f>
        <v>0</v>
      </c>
      <c r="E115" s="270">
        <v>1</v>
      </c>
      <c r="F115" s="270">
        <v>6</v>
      </c>
      <c r="G115" s="270">
        <v>4</v>
      </c>
      <c r="H115" s="270">
        <v>2</v>
      </c>
      <c r="I115" s="270">
        <v>4</v>
      </c>
      <c r="J115" s="270">
        <v>1</v>
      </c>
      <c r="K115" s="270">
        <v>5</v>
      </c>
      <c r="L115" s="270">
        <v>3</v>
      </c>
      <c r="M115" s="151">
        <f>D115+E115+F115+G115+H115+I115+J115+K115+L115+C115</f>
        <v>26</v>
      </c>
      <c r="N115" s="96"/>
      <c r="O115" s="96"/>
      <c r="P115" s="96"/>
    </row>
    <row r="116" spans="1:33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3">D116+E116+F116+G116+H116+I116+J116+K116+L116+C116</f>
        <v>0</v>
      </c>
      <c r="N116" s="96"/>
      <c r="O116" s="96"/>
      <c r="P116" s="96"/>
    </row>
    <row r="117" spans="1:33" ht="15.75">
      <c r="A117" s="91" t="s">
        <v>110</v>
      </c>
      <c r="B117" s="11" t="s">
        <v>11</v>
      </c>
      <c r="C117" s="16"/>
      <c r="D117" s="16"/>
      <c r="E117" s="16">
        <v>1</v>
      </c>
      <c r="F117" s="16">
        <v>6</v>
      </c>
      <c r="G117" s="16">
        <v>3</v>
      </c>
      <c r="H117" s="16">
        <v>2</v>
      </c>
      <c r="I117" s="276">
        <v>3</v>
      </c>
      <c r="J117" s="276">
        <v>1</v>
      </c>
      <c r="K117" s="276">
        <v>3</v>
      </c>
      <c r="L117" s="276">
        <v>2</v>
      </c>
      <c r="M117" s="151">
        <f t="shared" si="3"/>
        <v>21</v>
      </c>
      <c r="N117" s="2"/>
      <c r="O117" s="2"/>
      <c r="P117" s="2"/>
    </row>
    <row r="118" spans="1:33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3"/>
        <v>0</v>
      </c>
      <c r="N118" s="2"/>
      <c r="O118" s="2"/>
      <c r="P118" s="2"/>
    </row>
    <row r="119" spans="1:33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/>
      <c r="K119" s="16">
        <v>2</v>
      </c>
      <c r="L119" s="16"/>
      <c r="M119" s="151">
        <f t="shared" si="3"/>
        <v>2</v>
      </c>
      <c r="N119" s="2"/>
      <c r="O119" s="2"/>
      <c r="P119" s="2"/>
    </row>
    <row r="120" spans="1:33" ht="15.75">
      <c r="A120" s="70" t="s">
        <v>113</v>
      </c>
      <c r="B120" s="14" t="s">
        <v>17</v>
      </c>
      <c r="C120" s="16"/>
      <c r="D120" s="16"/>
      <c r="E120" s="16"/>
      <c r="F120" s="16"/>
      <c r="G120" s="16">
        <v>1</v>
      </c>
      <c r="H120" s="16"/>
      <c r="I120" s="16"/>
      <c r="J120" s="16"/>
      <c r="K120" s="16"/>
      <c r="L120" s="16"/>
      <c r="M120" s="151">
        <f t="shared" si="3"/>
        <v>1</v>
      </c>
      <c r="N120" s="2"/>
      <c r="O120" s="2"/>
      <c r="P120" s="2"/>
    </row>
    <row r="121" spans="1:33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>
        <v>1</v>
      </c>
      <c r="M121" s="151">
        <f t="shared" si="3"/>
        <v>1</v>
      </c>
      <c r="N121" s="2"/>
      <c r="O121" s="2"/>
      <c r="P121" s="2"/>
    </row>
    <row r="122" spans="1:33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3"/>
        <v>0</v>
      </c>
      <c r="N122" s="2"/>
      <c r="O122" s="2"/>
      <c r="P122" s="2"/>
    </row>
    <row r="123" spans="1:33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>
        <v>1</v>
      </c>
      <c r="J123" s="276"/>
      <c r="K123" s="276"/>
      <c r="L123" s="276"/>
      <c r="M123" s="151">
        <f t="shared" si="3"/>
        <v>1</v>
      </c>
      <c r="N123" s="2"/>
      <c r="O123" s="2"/>
      <c r="P123" s="2"/>
    </row>
    <row r="124" spans="1:33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3"/>
        <v>0</v>
      </c>
      <c r="N124" s="2"/>
      <c r="O124" s="2"/>
      <c r="P124" s="2"/>
    </row>
    <row r="125" spans="1:33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3"/>
        <v>0</v>
      </c>
      <c r="N125" s="2"/>
      <c r="O125" s="2"/>
      <c r="P125" s="2"/>
    </row>
    <row r="126" spans="1:33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3"/>
        <v>0</v>
      </c>
      <c r="N126" s="2"/>
      <c r="O126" s="2"/>
      <c r="P126" s="2"/>
    </row>
    <row r="127" spans="1:33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3"/>
        <v>0</v>
      </c>
      <c r="N127" s="2"/>
      <c r="O127" s="2"/>
      <c r="P127" s="2"/>
    </row>
    <row r="128" spans="1:33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3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3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3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3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3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</row>
    <row r="135" spans="1:33" ht="15.75">
      <c r="A135" s="30" t="s">
        <v>147</v>
      </c>
      <c r="B135" s="14" t="s">
        <v>9</v>
      </c>
      <c r="C135" s="253">
        <f>D135+E135+F135+G135+H135+I135</f>
        <v>26</v>
      </c>
      <c r="D135" s="16"/>
      <c r="E135" s="16">
        <v>1</v>
      </c>
      <c r="F135" s="16">
        <v>6</v>
      </c>
      <c r="G135" s="16">
        <v>4</v>
      </c>
      <c r="H135" s="16">
        <v>2</v>
      </c>
      <c r="I135" s="16">
        <v>13</v>
      </c>
      <c r="J135" s="253">
        <f>K135+L135+M135+N135+O135+P135</f>
        <v>26</v>
      </c>
      <c r="K135" s="54">
        <v>2</v>
      </c>
      <c r="L135" s="54">
        <v>1</v>
      </c>
      <c r="M135" s="54">
        <v>4</v>
      </c>
      <c r="N135" s="54">
        <v>6</v>
      </c>
      <c r="O135" s="54">
        <v>2</v>
      </c>
      <c r="P135" s="54">
        <v>11</v>
      </c>
    </row>
    <row r="136" spans="1:33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3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3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3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3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3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</row>
    <row r="143" spans="1:33" ht="45" customHeight="1">
      <c r="A143" s="30" t="s">
        <v>291</v>
      </c>
      <c r="B143" s="14" t="s">
        <v>9</v>
      </c>
      <c r="C143" s="280">
        <v>2425</v>
      </c>
      <c r="D143" s="281"/>
      <c r="E143" s="281">
        <v>2425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3" ht="63">
      <c r="A144" s="101" t="s">
        <v>159</v>
      </c>
      <c r="B144" s="11" t="s">
        <v>11</v>
      </c>
      <c r="C144" s="280">
        <v>2278</v>
      </c>
      <c r="D144" s="281"/>
      <c r="E144" s="281">
        <v>2278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1677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91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30" t="s">
        <v>162</v>
      </c>
      <c r="B147" s="14" t="s">
        <v>17</v>
      </c>
      <c r="C147" s="281">
        <v>1442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8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7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3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103.62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103.62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74980/1000</f>
        <v>74.98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21240/1000</f>
        <v>21.24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15000/1000</f>
        <v>15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103.62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103.62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187" r:id="rId1" display="mdou_24@mail.ru"/>
  </hyperlinks>
  <pageMargins left="0.7" right="0.7" top="0.75" bottom="0.75" header="0.3" footer="0.3"/>
  <pageSetup paperSize="9" scale="55" orientation="landscape"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indexed="34"/>
  </sheetPr>
  <dimension ref="A1:AF296"/>
  <sheetViews>
    <sheetView topLeftCell="A40" zoomScale="59" workbookViewId="0">
      <selection activeCell="G107" sqref="G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393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7.5" customHeight="1">
      <c r="A2" s="571" t="s">
        <v>232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0</v>
      </c>
      <c r="C3" s="565"/>
      <c r="D3" s="566"/>
      <c r="E3" s="564" t="s">
        <v>1</v>
      </c>
      <c r="F3" s="565"/>
      <c r="G3" s="566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 t="s">
        <v>2</v>
      </c>
      <c r="C4" s="578"/>
      <c r="D4" s="578"/>
      <c r="E4" s="532">
        <v>32660011</v>
      </c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6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C38+C47+C51+C53+C54</f>
        <v>278</v>
      </c>
      <c r="D37" s="37">
        <f t="shared" ref="D37:I37" si="0">D38+D47+D51+D53+D54</f>
        <v>218</v>
      </c>
      <c r="E37" s="37">
        <f t="shared" si="0"/>
        <v>0</v>
      </c>
      <c r="F37" s="37">
        <f t="shared" si="0"/>
        <v>0</v>
      </c>
      <c r="G37" s="37">
        <f t="shared" si="0"/>
        <v>12</v>
      </c>
      <c r="H37" s="37">
        <f t="shared" si="0"/>
        <v>9</v>
      </c>
      <c r="I37" s="37">
        <f t="shared" si="0"/>
        <v>289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278</v>
      </c>
      <c r="D47" s="257">
        <v>218</v>
      </c>
      <c r="E47" s="257">
        <v>0</v>
      </c>
      <c r="F47" s="257">
        <v>0</v>
      </c>
      <c r="G47" s="257">
        <v>12</v>
      </c>
      <c r="H47" s="257">
        <v>9</v>
      </c>
      <c r="I47" s="257">
        <v>289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380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278</v>
      </c>
      <c r="D66" s="254"/>
      <c r="E66" s="254">
        <v>1</v>
      </c>
      <c r="F66" s="254">
        <v>53</v>
      </c>
      <c r="G66" s="254">
        <v>50</v>
      </c>
      <c r="H66" s="254">
        <v>62</v>
      </c>
      <c r="I66" s="254">
        <v>62</v>
      </c>
      <c r="J66" s="254">
        <v>50</v>
      </c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135</v>
      </c>
      <c r="D67" s="254"/>
      <c r="E67" s="254"/>
      <c r="F67" s="254">
        <v>26</v>
      </c>
      <c r="G67" s="254">
        <v>25</v>
      </c>
      <c r="H67" s="254">
        <v>24</v>
      </c>
      <c r="I67" s="254">
        <v>34</v>
      </c>
      <c r="J67" s="254">
        <v>26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278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278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>C95+C96+C97+C98+C99+C100+C101+C102+C103+C104+C105</f>
        <v>19</v>
      </c>
      <c r="D93" s="270">
        <f t="shared" ref="D93:I93" si="2">D95+D96+D97+D98+D99+D100+D101+D102+D103+D104+D105</f>
        <v>10</v>
      </c>
      <c r="E93" s="270">
        <f t="shared" si="2"/>
        <v>10</v>
      </c>
      <c r="F93" s="270">
        <f t="shared" si="2"/>
        <v>9</v>
      </c>
      <c r="G93" s="270">
        <f t="shared" si="2"/>
        <v>9</v>
      </c>
      <c r="H93" s="270">
        <f t="shared" si="2"/>
        <v>19</v>
      </c>
      <c r="I93" s="270">
        <f t="shared" si="2"/>
        <v>0</v>
      </c>
      <c r="J93" s="198">
        <f t="shared" ref="J93:J103" si="3">D93+F93</f>
        <v>19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3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15</v>
      </c>
      <c r="D95" s="16">
        <v>9</v>
      </c>
      <c r="E95" s="16">
        <v>9</v>
      </c>
      <c r="F95" s="16">
        <v>6</v>
      </c>
      <c r="G95" s="16">
        <v>6</v>
      </c>
      <c r="H95" s="16">
        <v>15</v>
      </c>
      <c r="I95" s="16"/>
      <c r="J95" s="198">
        <f t="shared" si="3"/>
        <v>15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3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2</v>
      </c>
      <c r="D97" s="16"/>
      <c r="E97" s="16"/>
      <c r="F97" s="16">
        <v>2</v>
      </c>
      <c r="G97" s="16">
        <v>2</v>
      </c>
      <c r="H97" s="16">
        <v>2</v>
      </c>
      <c r="I97" s="16"/>
      <c r="J97" s="198">
        <f t="shared" si="3"/>
        <v>2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>
        <v>1</v>
      </c>
      <c r="H98" s="16">
        <v>1</v>
      </c>
      <c r="I98" s="16"/>
      <c r="J98" s="198">
        <f t="shared" si="3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3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3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>
        <v>1</v>
      </c>
      <c r="D101" s="16">
        <v>1</v>
      </c>
      <c r="E101" s="16">
        <v>1</v>
      </c>
      <c r="F101" s="16"/>
      <c r="G101" s="16"/>
      <c r="H101" s="16">
        <v>1</v>
      </c>
      <c r="I101" s="16"/>
      <c r="J101" s="198">
        <f t="shared" si="3"/>
        <v>1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3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3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1" customHeight="1">
      <c r="A107" s="13" t="s">
        <v>288</v>
      </c>
      <c r="B107" s="47">
        <v>14</v>
      </c>
      <c r="C107" s="16">
        <v>16</v>
      </c>
      <c r="D107" s="55">
        <v>10</v>
      </c>
      <c r="E107" s="55">
        <v>10</v>
      </c>
      <c r="F107" s="55">
        <v>6</v>
      </c>
      <c r="G107" s="55">
        <v>6</v>
      </c>
      <c r="H107" s="16">
        <v>16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305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4">C117+C118+C119+C120+C121+C122+C123+C124+C125+C126+C127</f>
        <v>1</v>
      </c>
      <c r="D115" s="270">
        <f t="shared" si="4"/>
        <v>2</v>
      </c>
      <c r="E115" s="270">
        <f t="shared" si="4"/>
        <v>2</v>
      </c>
      <c r="F115" s="270">
        <f t="shared" si="4"/>
        <v>5</v>
      </c>
      <c r="G115" s="270">
        <f t="shared" si="4"/>
        <v>0</v>
      </c>
      <c r="H115" s="270">
        <f t="shared" si="4"/>
        <v>2</v>
      </c>
      <c r="I115" s="270">
        <f t="shared" si="4"/>
        <v>2</v>
      </c>
      <c r="J115" s="270">
        <f t="shared" si="4"/>
        <v>2</v>
      </c>
      <c r="K115" s="270">
        <f t="shared" si="4"/>
        <v>3</v>
      </c>
      <c r="L115" s="270">
        <f t="shared" si="4"/>
        <v>0</v>
      </c>
      <c r="M115" s="151">
        <f>D115+E115+F115+G115+H115+I115+J115+K115+L115+C115</f>
        <v>19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6" si="5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>
        <v>2</v>
      </c>
      <c r="E117" s="16">
        <v>2</v>
      </c>
      <c r="F117" s="16">
        <v>5</v>
      </c>
      <c r="G117" s="16"/>
      <c r="H117" s="16">
        <v>2</v>
      </c>
      <c r="I117" s="276">
        <v>1</v>
      </c>
      <c r="J117" s="276">
        <v>1</v>
      </c>
      <c r="K117" s="276">
        <v>2</v>
      </c>
      <c r="L117" s="276"/>
      <c r="M117" s="151">
        <f t="shared" si="5"/>
        <v>15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5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/>
      <c r="I119" s="16"/>
      <c r="J119" s="16">
        <v>1</v>
      </c>
      <c r="K119" s="16">
        <v>1</v>
      </c>
      <c r="L119" s="16"/>
      <c r="M119" s="151">
        <f t="shared" si="5"/>
        <v>2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>
        <v>1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5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5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5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>
        <v>1</v>
      </c>
      <c r="J123" s="276"/>
      <c r="K123" s="276"/>
      <c r="L123" s="276"/>
      <c r="M123" s="151">
        <f t="shared" si="5"/>
        <v>1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5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5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5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2"/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19</v>
      </c>
      <c r="D135" s="16">
        <v>2</v>
      </c>
      <c r="E135" s="16">
        <v>1</v>
      </c>
      <c r="F135" s="16">
        <v>2</v>
      </c>
      <c r="G135" s="16">
        <v>6</v>
      </c>
      <c r="H135" s="16"/>
      <c r="I135" s="16">
        <v>8</v>
      </c>
      <c r="J135" s="253">
        <f>K135+L135+M135+N135+O135+P135</f>
        <v>19</v>
      </c>
      <c r="K135" s="54">
        <v>3</v>
      </c>
      <c r="L135" s="54">
        <v>2</v>
      </c>
      <c r="M135" s="54">
        <v>4</v>
      </c>
      <c r="N135" s="54">
        <v>4</v>
      </c>
      <c r="O135" s="54"/>
      <c r="P135" s="54">
        <v>6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2392</v>
      </c>
      <c r="D143" s="281"/>
      <c r="E143" s="281">
        <v>2392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2272</v>
      </c>
      <c r="D144" s="281"/>
      <c r="E144" s="281">
        <v>2272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1394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104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v>952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6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5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76.478999999999999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76.478999999999999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47839/1000</f>
        <v>47.838999999999999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21240/1000</f>
        <v>21.24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15000/1000</f>
        <v>15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76.478999999999999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76.478999999999999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A7:C7"/>
    <mergeCell ref="A6:C6"/>
    <mergeCell ref="A1:J1"/>
    <mergeCell ref="B3:D3"/>
    <mergeCell ref="E3:G3"/>
    <mergeCell ref="H3:J3"/>
    <mergeCell ref="A2:J2"/>
    <mergeCell ref="A72:D72"/>
    <mergeCell ref="A30:J30"/>
    <mergeCell ref="A20:C20"/>
    <mergeCell ref="A71:D71"/>
    <mergeCell ref="E4:G4"/>
    <mergeCell ref="B4:D4"/>
    <mergeCell ref="H4:J4"/>
    <mergeCell ref="D63:K63"/>
    <mergeCell ref="B63:B64"/>
    <mergeCell ref="C63:C64"/>
    <mergeCell ref="I34:I35"/>
    <mergeCell ref="G33:H33"/>
    <mergeCell ref="H34:H35"/>
    <mergeCell ref="B33:B35"/>
    <mergeCell ref="A33:A35"/>
    <mergeCell ref="G34:G35"/>
    <mergeCell ref="A31:J31"/>
    <mergeCell ref="A63:A64"/>
    <mergeCell ref="H62:K62"/>
    <mergeCell ref="D32:I32"/>
    <mergeCell ref="A61:N61"/>
    <mergeCell ref="D34:F34"/>
    <mergeCell ref="C34:C35"/>
    <mergeCell ref="C33:F33"/>
    <mergeCell ref="B79:D79"/>
    <mergeCell ref="A78:E78"/>
    <mergeCell ref="A88:J88"/>
    <mergeCell ref="A112:A113"/>
    <mergeCell ref="B112:B113"/>
    <mergeCell ref="A109:I109"/>
    <mergeCell ref="H90:H91"/>
    <mergeCell ref="D90:G90"/>
    <mergeCell ref="B90:B91"/>
    <mergeCell ref="I90:I91"/>
    <mergeCell ref="A89:I89"/>
    <mergeCell ref="A87:J87"/>
    <mergeCell ref="J131:P131"/>
    <mergeCell ref="A130:L130"/>
    <mergeCell ref="A129:M129"/>
    <mergeCell ref="A90:A91"/>
    <mergeCell ref="C90:C91"/>
    <mergeCell ref="A110:I110"/>
    <mergeCell ref="C112:L112"/>
    <mergeCell ref="A201:C201"/>
    <mergeCell ref="A158:C158"/>
    <mergeCell ref="A183:C183"/>
    <mergeCell ref="A184:C184"/>
    <mergeCell ref="A159:C159"/>
    <mergeCell ref="A173:C173"/>
    <mergeCell ref="A185:C185"/>
    <mergeCell ref="H140:H141"/>
    <mergeCell ref="K132:P132"/>
    <mergeCell ref="J132:J133"/>
    <mergeCell ref="D132:I132"/>
    <mergeCell ref="A139:H139"/>
    <mergeCell ref="C140:C141"/>
    <mergeCell ref="B132:B133"/>
    <mergeCell ref="C132:C133"/>
    <mergeCell ref="A137:F137"/>
    <mergeCell ref="A138:F138"/>
    <mergeCell ref="A132:A133"/>
    <mergeCell ref="A149:C149"/>
    <mergeCell ref="D156:E156"/>
    <mergeCell ref="D140:G140"/>
    <mergeCell ref="D155:E155"/>
    <mergeCell ref="D154:E154"/>
    <mergeCell ref="D152:E152"/>
    <mergeCell ref="D149:E149"/>
    <mergeCell ref="D153:E153"/>
    <mergeCell ref="A140:A141"/>
    <mergeCell ref="B140:B141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187" r:id="rId1" display="lastochka.mdou@yandex.ru"/>
  </hyperlinks>
  <pageMargins left="0.7" right="0.7" top="0.75" bottom="0.75" header="0.3" footer="0.3"/>
  <pageSetup paperSize="9" scale="55" orientation="landscape"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indexed="34"/>
  </sheetPr>
  <dimension ref="A1:AP295"/>
  <sheetViews>
    <sheetView topLeftCell="A25" zoomScale="59" workbookViewId="0">
      <selection activeCell="N107" sqref="N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389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36" customHeight="1">
      <c r="A2" s="571" t="s">
        <v>231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0</v>
      </c>
      <c r="C3" s="565"/>
      <c r="D3" s="566"/>
      <c r="E3" s="564" t="s">
        <v>1</v>
      </c>
      <c r="F3" s="565"/>
      <c r="G3" s="566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 t="s">
        <v>2</v>
      </c>
      <c r="C4" s="578"/>
      <c r="D4" s="578"/>
      <c r="E4" s="540">
        <v>43764564</v>
      </c>
      <c r="F4" s="578"/>
      <c r="G4" s="578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73.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157</v>
      </c>
      <c r="D37" s="37">
        <f>D38+D47+D48+D51+D53+D54</f>
        <v>121</v>
      </c>
      <c r="E37" s="37">
        <f>E38+E47+E48+E51+E52+E53+E54</f>
        <v>0</v>
      </c>
      <c r="F37" s="37">
        <f>F38+F47+F48+F51+F52+F53+F54</f>
        <v>0</v>
      </c>
      <c r="G37" s="37">
        <f>G38+G47+G48+G51+G52+G53+G54</f>
        <v>8</v>
      </c>
      <c r="H37" s="37">
        <f>H38+H47+H48+H51+H53+H54</f>
        <v>5</v>
      </c>
      <c r="I37" s="37">
        <f>I38+I47+I48+I51+I52+I53+I54</f>
        <v>136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157</v>
      </c>
      <c r="D47" s="257">
        <v>121</v>
      </c>
      <c r="E47" s="257"/>
      <c r="F47" s="257"/>
      <c r="G47" s="257">
        <v>8</v>
      </c>
      <c r="H47" s="257">
        <v>5</v>
      </c>
      <c r="I47" s="257">
        <v>136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20</v>
      </c>
      <c r="D57" s="263" t="s">
        <v>62</v>
      </c>
      <c r="E57" s="263" t="s">
        <v>62</v>
      </c>
      <c r="F57" s="263" t="s">
        <v>62</v>
      </c>
      <c r="G57" s="267">
        <v>2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24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24" ht="15.75">
      <c r="A66" s="30" t="s">
        <v>82</v>
      </c>
      <c r="B66" s="11" t="s">
        <v>9</v>
      </c>
      <c r="C66" s="270">
        <f>D66+E66+F66+G66+H66+I66+J66+K66</f>
        <v>157</v>
      </c>
      <c r="D66" s="254"/>
      <c r="E66" s="254">
        <v>21</v>
      </c>
      <c r="F66" s="254">
        <v>18</v>
      </c>
      <c r="G66" s="254">
        <v>43</v>
      </c>
      <c r="H66" s="254">
        <v>27</v>
      </c>
      <c r="I66" s="254">
        <v>24</v>
      </c>
      <c r="J66" s="254">
        <v>24</v>
      </c>
      <c r="K66" s="254"/>
      <c r="L66" s="189"/>
      <c r="M66" s="189"/>
      <c r="N66" s="189"/>
      <c r="O66" s="167"/>
      <c r="P66" s="96"/>
      <c r="Q66" s="25"/>
    </row>
    <row r="67" spans="1:24" ht="15.75">
      <c r="A67" s="70" t="s">
        <v>83</v>
      </c>
      <c r="B67" s="11" t="s">
        <v>11</v>
      </c>
      <c r="C67" s="270">
        <f>D67+E67+F67+G67+H67+I67+J67+K67</f>
        <v>76</v>
      </c>
      <c r="D67" s="254"/>
      <c r="E67" s="254">
        <v>12</v>
      </c>
      <c r="F67" s="254">
        <v>8</v>
      </c>
      <c r="G67" s="254">
        <v>19</v>
      </c>
      <c r="H67" s="254">
        <v>13</v>
      </c>
      <c r="I67" s="254">
        <v>14</v>
      </c>
      <c r="J67" s="254">
        <v>10</v>
      </c>
      <c r="K67" s="254"/>
      <c r="L67" s="189"/>
      <c r="M67" s="189"/>
      <c r="N67" s="189"/>
      <c r="O67" s="96"/>
      <c r="P67" s="96"/>
      <c r="Q67" s="25"/>
      <c r="X67" s="5">
        <v>12</v>
      </c>
    </row>
    <row r="68" spans="1:24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24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24" ht="13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24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24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24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24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24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24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24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24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24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24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157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157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>C95+C96+C97+C98+C99+C100+C101+C102+C103+C104+C105</f>
        <v>13</v>
      </c>
      <c r="D93" s="270">
        <f t="shared" ref="D93:I93" si="1">D95+D96+D97+D98+D99+D100+D101+D102+D103+D104+D105</f>
        <v>6</v>
      </c>
      <c r="E93" s="270">
        <f t="shared" si="1"/>
        <v>6</v>
      </c>
      <c r="F93" s="270">
        <f t="shared" si="1"/>
        <v>7</v>
      </c>
      <c r="G93" s="270">
        <f t="shared" si="1"/>
        <v>7</v>
      </c>
      <c r="H93" s="270">
        <f t="shared" si="1"/>
        <v>13</v>
      </c>
      <c r="I93" s="270">
        <f t="shared" si="1"/>
        <v>0</v>
      </c>
      <c r="J93" s="198">
        <f t="shared" ref="J93:J103" si="2">D93+F93</f>
        <v>13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10</v>
      </c>
      <c r="D95" s="16">
        <v>5</v>
      </c>
      <c r="E95" s="16">
        <v>5</v>
      </c>
      <c r="F95" s="16">
        <v>5</v>
      </c>
      <c r="G95" s="16">
        <v>5</v>
      </c>
      <c r="H95" s="16">
        <v>10</v>
      </c>
      <c r="I95" s="16">
        <v>0</v>
      </c>
      <c r="J95" s="198">
        <f t="shared" si="2"/>
        <v>10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/>
      <c r="J96" s="198">
        <f t="shared" si="2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/>
      <c r="E97" s="16"/>
      <c r="F97" s="16">
        <v>1</v>
      </c>
      <c r="G97" s="16">
        <v>1</v>
      </c>
      <c r="H97" s="16">
        <v>1</v>
      </c>
      <c r="I97" s="16"/>
      <c r="J97" s="198">
        <f t="shared" si="2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>
        <v>1</v>
      </c>
      <c r="H98" s="16">
        <v>1</v>
      </c>
      <c r="I98" s="16"/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9.5" customHeight="1">
      <c r="A107" s="13" t="s">
        <v>288</v>
      </c>
      <c r="B107" s="47">
        <v>14</v>
      </c>
      <c r="C107" s="16">
        <v>10</v>
      </c>
      <c r="D107" s="55">
        <v>6</v>
      </c>
      <c r="E107" s="55">
        <v>6</v>
      </c>
      <c r="F107" s="55">
        <v>4</v>
      </c>
      <c r="G107" s="55">
        <v>4</v>
      </c>
      <c r="H107" s="16">
        <v>10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4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</row>
    <row r="114" spans="1:4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</row>
    <row r="115" spans="1:42" ht="31.5">
      <c r="A115" s="30" t="s">
        <v>135</v>
      </c>
      <c r="B115" s="14" t="s">
        <v>9</v>
      </c>
      <c r="C115" s="270">
        <f t="shared" ref="C115:L115" si="3">C117+C118+C119+C120+C121+C122+C123+C124+C125+C126+C127</f>
        <v>1</v>
      </c>
      <c r="D115" s="270">
        <f t="shared" si="3"/>
        <v>0</v>
      </c>
      <c r="E115" s="270">
        <f t="shared" si="3"/>
        <v>3</v>
      </c>
      <c r="F115" s="270">
        <f t="shared" si="3"/>
        <v>1</v>
      </c>
      <c r="G115" s="270">
        <f t="shared" si="3"/>
        <v>3</v>
      </c>
      <c r="H115" s="270">
        <f t="shared" si="3"/>
        <v>2</v>
      </c>
      <c r="I115" s="270">
        <f t="shared" si="3"/>
        <v>1</v>
      </c>
      <c r="J115" s="270">
        <f t="shared" si="3"/>
        <v>1</v>
      </c>
      <c r="K115" s="270">
        <f t="shared" si="3"/>
        <v>0</v>
      </c>
      <c r="L115" s="270">
        <f t="shared" si="3"/>
        <v>1</v>
      </c>
      <c r="M115" s="151">
        <f>D115+E115+F115+G115+H115+I115+J115+K115+L115+C115</f>
        <v>13</v>
      </c>
      <c r="N115" s="96"/>
      <c r="O115" s="96"/>
      <c r="P115" s="96"/>
    </row>
    <row r="116" spans="1:4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D116+E116+F116+G116+H116+I116+J116+K116+L116+C116</f>
        <v>0</v>
      </c>
      <c r="N116" s="96"/>
      <c r="O116" s="96"/>
      <c r="P116" s="96"/>
    </row>
    <row r="117" spans="1:42" ht="15.75">
      <c r="A117" s="91" t="s">
        <v>110</v>
      </c>
      <c r="B117" s="11" t="s">
        <v>11</v>
      </c>
      <c r="C117" s="16">
        <v>1</v>
      </c>
      <c r="D117" s="16">
        <v>0</v>
      </c>
      <c r="E117" s="16">
        <v>2</v>
      </c>
      <c r="F117" s="16"/>
      <c r="G117" s="16">
        <v>3</v>
      </c>
      <c r="H117" s="16">
        <v>2</v>
      </c>
      <c r="I117" s="276">
        <v>1</v>
      </c>
      <c r="J117" s="276"/>
      <c r="K117" s="276"/>
      <c r="L117" s="276">
        <v>1</v>
      </c>
      <c r="M117" s="151">
        <f t="shared" si="4"/>
        <v>10</v>
      </c>
      <c r="N117" s="2"/>
      <c r="O117" s="2"/>
      <c r="P117" s="2"/>
    </row>
    <row r="118" spans="1:4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>
        <v>1</v>
      </c>
      <c r="K118" s="276"/>
      <c r="L118" s="276"/>
      <c r="M118" s="151">
        <f t="shared" si="4"/>
        <v>1</v>
      </c>
      <c r="N118" s="2"/>
      <c r="O118" s="2"/>
      <c r="P118" s="2"/>
    </row>
    <row r="119" spans="1:42" ht="15.75">
      <c r="A119" s="70" t="s">
        <v>112</v>
      </c>
      <c r="B119" s="11" t="s">
        <v>15</v>
      </c>
      <c r="C119" s="16"/>
      <c r="D119" s="16"/>
      <c r="E119" s="16"/>
      <c r="F119" s="16">
        <v>1</v>
      </c>
      <c r="G119" s="16"/>
      <c r="H119" s="16"/>
      <c r="I119" s="16"/>
      <c r="J119" s="16"/>
      <c r="K119" s="16"/>
      <c r="L119" s="16"/>
      <c r="M119" s="151">
        <f t="shared" si="4"/>
        <v>1</v>
      </c>
      <c r="N119" s="2"/>
      <c r="O119" s="2"/>
      <c r="P119" s="2"/>
    </row>
    <row r="120" spans="1:42" ht="15.75">
      <c r="A120" s="70" t="s">
        <v>113</v>
      </c>
      <c r="B120" s="14" t="s">
        <v>17</v>
      </c>
      <c r="C120" s="16"/>
      <c r="D120" s="16"/>
      <c r="E120" s="16">
        <v>1</v>
      </c>
      <c r="F120" s="16"/>
      <c r="G120" s="16"/>
      <c r="H120" s="16"/>
      <c r="I120" s="16"/>
      <c r="J120" s="16"/>
      <c r="K120" s="16"/>
      <c r="L120" s="16"/>
      <c r="M120" s="151">
        <f t="shared" si="4"/>
        <v>1</v>
      </c>
      <c r="N120" s="2"/>
      <c r="O120" s="2"/>
      <c r="P120" s="2"/>
    </row>
    <row r="121" spans="1:4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4"/>
        <v>0</v>
      </c>
      <c r="N121" s="2"/>
      <c r="O121" s="2"/>
      <c r="P121" s="2"/>
    </row>
    <row r="122" spans="1:4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</row>
    <row r="123" spans="1:4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</row>
    <row r="124" spans="1:4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</row>
    <row r="125" spans="1:4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</row>
    <row r="126" spans="1:4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</row>
    <row r="127" spans="1:4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</row>
    <row r="128" spans="1:4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4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4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4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4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4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</row>
    <row r="134" spans="1:4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</row>
    <row r="135" spans="1:42" ht="15.75">
      <c r="A135" s="30" t="s">
        <v>147</v>
      </c>
      <c r="B135" s="14" t="s">
        <v>9</v>
      </c>
      <c r="C135" s="253">
        <f>D135+E135+F135+G135+H135+I135</f>
        <v>13</v>
      </c>
      <c r="D135" s="16">
        <v>3</v>
      </c>
      <c r="E135" s="16">
        <v>2</v>
      </c>
      <c r="F135" s="16"/>
      <c r="G135" s="16">
        <v>2</v>
      </c>
      <c r="H135" s="16">
        <v>3</v>
      </c>
      <c r="I135" s="16">
        <v>3</v>
      </c>
      <c r="J135" s="253">
        <f>K135+L135+M135+N135+O135+P135</f>
        <v>13</v>
      </c>
      <c r="K135" s="54">
        <v>3</v>
      </c>
      <c r="L135" s="54">
        <v>2</v>
      </c>
      <c r="M135" s="54"/>
      <c r="N135" s="54">
        <v>2</v>
      </c>
      <c r="O135" s="54">
        <v>3</v>
      </c>
      <c r="P135" s="54">
        <v>3</v>
      </c>
    </row>
    <row r="136" spans="1:4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4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4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4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4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4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</row>
    <row r="142" spans="1:4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</row>
    <row r="143" spans="1:42" ht="45" customHeight="1">
      <c r="A143" s="30" t="s">
        <v>291</v>
      </c>
      <c r="B143" s="14" t="s">
        <v>9</v>
      </c>
      <c r="C143" s="280">
        <f>D143+E143+F143+G143</f>
        <v>1404</v>
      </c>
      <c r="D143" s="281"/>
      <c r="E143" s="281">
        <v>1404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42" ht="63">
      <c r="A144" s="101" t="s">
        <v>159</v>
      </c>
      <c r="B144" s="11" t="s">
        <v>11</v>
      </c>
      <c r="C144" s="280">
        <f>D144+E144+F144+G144</f>
        <v>1273</v>
      </c>
      <c r="D144" s="281"/>
      <c r="E144" s="281">
        <v>1273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626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47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0" customHeight="1">
      <c r="A147" s="30" t="s">
        <v>162</v>
      </c>
      <c r="B147" s="14" t="s">
        <v>17</v>
      </c>
      <c r="C147" s="281">
        <v>516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/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/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/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2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8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2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3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26.24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v>0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26.24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21740/1000</f>
        <v>21.74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14400/1000</f>
        <v>14.4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26.24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26.24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187" r:id="rId1" display="mal-geo27ds@mail.ru"/>
  </hyperlinks>
  <pageMargins left="0.7" right="0.7" top="0.75" bottom="0.75" header="0.3" footer="0.3"/>
  <pageSetup paperSize="9" scale="55" orientation="landscape"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indexed="34"/>
  </sheetPr>
  <dimension ref="A1:BC296"/>
  <sheetViews>
    <sheetView topLeftCell="A37" zoomScale="59" workbookViewId="0">
      <selection activeCell="L56" sqref="L56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41.25" customHeight="1">
      <c r="A2" s="571" t="s">
        <v>250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0</v>
      </c>
      <c r="C3" s="565"/>
      <c r="D3" s="566"/>
      <c r="E3" s="564" t="s">
        <v>1</v>
      </c>
      <c r="F3" s="565"/>
      <c r="G3" s="566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 t="s">
        <v>2</v>
      </c>
      <c r="C4" s="578"/>
      <c r="D4" s="578"/>
      <c r="E4" s="532">
        <v>45284124</v>
      </c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59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C38+C47+C48+C51+C53+C54</f>
        <v>302</v>
      </c>
      <c r="D37" s="37">
        <f t="shared" ref="D37:I37" si="0">D38+D47+D48+D51+D53+D54</f>
        <v>252</v>
      </c>
      <c r="E37" s="37">
        <f t="shared" si="0"/>
        <v>0</v>
      </c>
      <c r="F37" s="37">
        <f t="shared" si="0"/>
        <v>2</v>
      </c>
      <c r="G37" s="37">
        <f t="shared" si="0"/>
        <v>12</v>
      </c>
      <c r="H37" s="37">
        <f t="shared" si="0"/>
        <v>9</v>
      </c>
      <c r="I37" s="37">
        <f t="shared" si="0"/>
        <v>289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253">
        <f t="shared" si="1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302</v>
      </c>
      <c r="D47" s="257">
        <v>252</v>
      </c>
      <c r="E47" s="257"/>
      <c r="F47" s="257">
        <v>2</v>
      </c>
      <c r="G47" s="257">
        <v>12</v>
      </c>
      <c r="H47" s="257">
        <v>9</v>
      </c>
      <c r="I47" s="257">
        <v>289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11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380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302</v>
      </c>
      <c r="D66" s="254"/>
      <c r="E66" s="254"/>
      <c r="F66" s="254">
        <v>50</v>
      </c>
      <c r="G66" s="254">
        <v>50</v>
      </c>
      <c r="H66" s="254">
        <v>80</v>
      </c>
      <c r="I66" s="254">
        <v>56</v>
      </c>
      <c r="J66" s="254">
        <v>65</v>
      </c>
      <c r="K66" s="254">
        <v>1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157</v>
      </c>
      <c r="D67" s="254"/>
      <c r="E67" s="254"/>
      <c r="F67" s="254">
        <v>23</v>
      </c>
      <c r="G67" s="254">
        <v>26</v>
      </c>
      <c r="H67" s="254">
        <v>45</v>
      </c>
      <c r="I67" s="254">
        <v>26</v>
      </c>
      <c r="J67" s="254">
        <v>37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2</v>
      </c>
      <c r="D68" s="271"/>
      <c r="E68" s="271"/>
      <c r="F68" s="271"/>
      <c r="G68" s="271"/>
      <c r="H68" s="254"/>
      <c r="I68" s="254">
        <v>2</v>
      </c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1</v>
      </c>
      <c r="D69" s="271"/>
      <c r="E69" s="271"/>
      <c r="F69" s="271"/>
      <c r="G69" s="271"/>
      <c r="H69" s="254"/>
      <c r="I69" s="254">
        <v>1</v>
      </c>
      <c r="J69" s="254"/>
      <c r="K69" s="254"/>
      <c r="L69" s="194"/>
      <c r="M69" s="189"/>
      <c r="N69" s="189"/>
      <c r="O69" s="2"/>
      <c r="P69" s="2"/>
    </row>
    <row r="70" spans="1:18" ht="119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302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/>
      <c r="D84" s="270">
        <f>C37</f>
        <v>302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>C95+C96+C97++C98+C99+C100+C101</f>
        <v>23</v>
      </c>
      <c r="D93" s="270">
        <f t="shared" ref="D93:I93" si="2">D95+D96+D97++D98+D99+D100+D101</f>
        <v>8</v>
      </c>
      <c r="E93" s="270">
        <f t="shared" si="2"/>
        <v>8</v>
      </c>
      <c r="F93" s="270">
        <f t="shared" si="2"/>
        <v>15</v>
      </c>
      <c r="G93" s="270">
        <f t="shared" si="2"/>
        <v>15</v>
      </c>
      <c r="H93" s="270">
        <f t="shared" si="2"/>
        <v>23</v>
      </c>
      <c r="I93" s="270">
        <f t="shared" si="2"/>
        <v>0</v>
      </c>
      <c r="J93" s="198">
        <f t="shared" ref="J93:J103" si="3">D93+F93</f>
        <v>23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3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17</v>
      </c>
      <c r="D95" s="16">
        <v>3</v>
      </c>
      <c r="E95" s="16">
        <v>3</v>
      </c>
      <c r="F95" s="16">
        <v>14</v>
      </c>
      <c r="G95" s="16">
        <v>14</v>
      </c>
      <c r="H95" s="16">
        <v>17</v>
      </c>
      <c r="I95" s="16"/>
      <c r="J95" s="198">
        <f t="shared" si="3"/>
        <v>17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/>
      <c r="J96" s="198">
        <f t="shared" si="3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2</v>
      </c>
      <c r="D97" s="16">
        <v>1</v>
      </c>
      <c r="E97" s="16">
        <v>1</v>
      </c>
      <c r="F97" s="16">
        <v>1</v>
      </c>
      <c r="G97" s="16">
        <v>1</v>
      </c>
      <c r="H97" s="16">
        <v>2</v>
      </c>
      <c r="I97" s="16"/>
      <c r="J97" s="198">
        <f t="shared" si="3"/>
        <v>2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2</v>
      </c>
      <c r="D98" s="16">
        <v>2</v>
      </c>
      <c r="E98" s="16">
        <v>2</v>
      </c>
      <c r="F98" s="16"/>
      <c r="G98" s="16"/>
      <c r="H98" s="16">
        <v>2</v>
      </c>
      <c r="I98" s="16"/>
      <c r="J98" s="198">
        <f t="shared" si="3"/>
        <v>2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3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3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>
        <v>1</v>
      </c>
      <c r="D101" s="16">
        <v>1</v>
      </c>
      <c r="E101" s="16">
        <v>1</v>
      </c>
      <c r="F101" s="16"/>
      <c r="G101" s="16"/>
      <c r="H101" s="16">
        <v>1</v>
      </c>
      <c r="I101" s="16"/>
      <c r="J101" s="198">
        <f t="shared" si="3"/>
        <v>1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3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3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9.5" customHeight="1">
      <c r="A107" s="13" t="s">
        <v>288</v>
      </c>
      <c r="B107" s="47">
        <v>14</v>
      </c>
      <c r="C107" s="16">
        <v>23</v>
      </c>
      <c r="D107" s="55">
        <v>8</v>
      </c>
      <c r="E107" s="55">
        <v>8</v>
      </c>
      <c r="F107" s="55">
        <v>15</v>
      </c>
      <c r="G107" s="55">
        <v>15</v>
      </c>
      <c r="H107" s="16">
        <v>23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305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55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</row>
    <row r="114" spans="1:55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</row>
    <row r="115" spans="1:55" ht="31.5">
      <c r="A115" s="30" t="s">
        <v>135</v>
      </c>
      <c r="B115" s="14" t="s">
        <v>9</v>
      </c>
      <c r="C115" s="270">
        <f t="shared" ref="C115:L115" si="4">C117+C118+C119+C120+C121+C122+C123+C124+C125+C126+C127</f>
        <v>0</v>
      </c>
      <c r="D115" s="270">
        <f t="shared" si="4"/>
        <v>3</v>
      </c>
      <c r="E115" s="270">
        <f t="shared" si="4"/>
        <v>3</v>
      </c>
      <c r="F115" s="270">
        <f t="shared" si="4"/>
        <v>2</v>
      </c>
      <c r="G115" s="270">
        <f t="shared" si="4"/>
        <v>3</v>
      </c>
      <c r="H115" s="270">
        <f t="shared" si="4"/>
        <v>3</v>
      </c>
      <c r="I115" s="270">
        <f t="shared" si="4"/>
        <v>3</v>
      </c>
      <c r="J115" s="270">
        <f t="shared" si="4"/>
        <v>3</v>
      </c>
      <c r="K115" s="270">
        <f t="shared" si="4"/>
        <v>2</v>
      </c>
      <c r="L115" s="270">
        <f t="shared" si="4"/>
        <v>1</v>
      </c>
      <c r="M115" s="151">
        <f>D115+E115+F115+G115+H115+I115+J115+K115+L115+C115</f>
        <v>23</v>
      </c>
      <c r="N115" s="96"/>
      <c r="O115" s="96"/>
      <c r="P115" s="96"/>
    </row>
    <row r="116" spans="1:55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5">D116+E116+F116+G116+H116+I116+J116+K116+L116+C116</f>
        <v>0</v>
      </c>
      <c r="N116" s="96"/>
      <c r="O116" s="96"/>
      <c r="P116" s="96"/>
    </row>
    <row r="117" spans="1:55" ht="15.75">
      <c r="A117" s="91" t="s">
        <v>110</v>
      </c>
      <c r="B117" s="11" t="s">
        <v>11</v>
      </c>
      <c r="C117" s="16"/>
      <c r="D117" s="16">
        <v>2</v>
      </c>
      <c r="E117" s="16">
        <v>1</v>
      </c>
      <c r="F117" s="16">
        <v>2</v>
      </c>
      <c r="G117" s="16">
        <v>2</v>
      </c>
      <c r="H117" s="16">
        <v>2</v>
      </c>
      <c r="I117" s="276">
        <v>3</v>
      </c>
      <c r="J117" s="276">
        <v>3</v>
      </c>
      <c r="K117" s="276">
        <v>1</v>
      </c>
      <c r="L117" s="276">
        <v>1</v>
      </c>
      <c r="M117" s="151">
        <f t="shared" si="5"/>
        <v>17</v>
      </c>
      <c r="N117" s="2"/>
      <c r="O117" s="2"/>
      <c r="P117" s="2"/>
    </row>
    <row r="118" spans="1:55" ht="15.75">
      <c r="A118" s="70" t="s">
        <v>111</v>
      </c>
      <c r="B118" s="14" t="s">
        <v>13</v>
      </c>
      <c r="C118" s="16"/>
      <c r="D118" s="16"/>
      <c r="E118" s="16"/>
      <c r="F118" s="16"/>
      <c r="G118" s="16">
        <v>1</v>
      </c>
      <c r="H118" s="16"/>
      <c r="I118" s="276"/>
      <c r="J118" s="276"/>
      <c r="K118" s="276"/>
      <c r="L118" s="276"/>
      <c r="M118" s="151">
        <f t="shared" si="5"/>
        <v>1</v>
      </c>
      <c r="N118" s="2"/>
      <c r="O118" s="2"/>
      <c r="P118" s="2"/>
    </row>
    <row r="119" spans="1:55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>
        <v>1</v>
      </c>
      <c r="I119" s="16"/>
      <c r="J119" s="16"/>
      <c r="K119" s="16">
        <v>1</v>
      </c>
      <c r="L119" s="16"/>
      <c r="M119" s="151">
        <f t="shared" si="5"/>
        <v>2</v>
      </c>
      <c r="N119" s="2"/>
      <c r="O119" s="2"/>
      <c r="P119" s="2"/>
    </row>
    <row r="120" spans="1:55" ht="15.75">
      <c r="A120" s="70" t="s">
        <v>113</v>
      </c>
      <c r="B120" s="14" t="s">
        <v>17</v>
      </c>
      <c r="C120" s="16"/>
      <c r="D120" s="16"/>
      <c r="E120" s="16">
        <v>2</v>
      </c>
      <c r="F120" s="16"/>
      <c r="G120" s="16"/>
      <c r="H120" s="16"/>
      <c r="I120" s="16"/>
      <c r="J120" s="16"/>
      <c r="K120" s="16"/>
      <c r="L120" s="16"/>
      <c r="M120" s="151">
        <f t="shared" si="5"/>
        <v>2</v>
      </c>
      <c r="N120" s="2"/>
      <c r="O120" s="2"/>
      <c r="P120" s="2"/>
    </row>
    <row r="121" spans="1:55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5"/>
        <v>0</v>
      </c>
      <c r="N121" s="2"/>
      <c r="O121" s="2"/>
      <c r="P121" s="2"/>
    </row>
    <row r="122" spans="1:55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5"/>
        <v>0</v>
      </c>
      <c r="N122" s="2"/>
      <c r="O122" s="2"/>
      <c r="P122" s="2"/>
    </row>
    <row r="123" spans="1:55" ht="15.75">
      <c r="A123" s="70" t="s">
        <v>116</v>
      </c>
      <c r="B123" s="14" t="s">
        <v>23</v>
      </c>
      <c r="C123" s="16"/>
      <c r="D123" s="16">
        <v>1</v>
      </c>
      <c r="E123" s="16"/>
      <c r="F123" s="16"/>
      <c r="G123" s="16"/>
      <c r="H123" s="16"/>
      <c r="I123" s="276"/>
      <c r="J123" s="276"/>
      <c r="K123" s="276"/>
      <c r="L123" s="276"/>
      <c r="M123" s="151">
        <f t="shared" si="5"/>
        <v>1</v>
      </c>
      <c r="N123" s="2"/>
      <c r="O123" s="2"/>
      <c r="P123" s="2"/>
    </row>
    <row r="124" spans="1:55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5"/>
        <v>0</v>
      </c>
      <c r="N124" s="2"/>
      <c r="O124" s="2"/>
      <c r="P124" s="2"/>
    </row>
    <row r="125" spans="1:55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5"/>
        <v>0</v>
      </c>
      <c r="N125" s="2"/>
      <c r="O125" s="2"/>
      <c r="P125" s="2"/>
    </row>
    <row r="126" spans="1:55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5"/>
        <v>0</v>
      </c>
      <c r="N126" s="2"/>
      <c r="O126" s="2"/>
      <c r="P126" s="2"/>
    </row>
    <row r="127" spans="1:55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5"/>
        <v>0</v>
      </c>
      <c r="N127" s="2"/>
      <c r="O127" s="2"/>
      <c r="P127" s="2"/>
    </row>
    <row r="128" spans="1:55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55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55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55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55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55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</row>
    <row r="134" spans="1:55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</row>
    <row r="135" spans="1:55" ht="15.75">
      <c r="A135" s="30" t="s">
        <v>147</v>
      </c>
      <c r="B135" s="14" t="s">
        <v>9</v>
      </c>
      <c r="C135" s="253">
        <f>D135+E135+F135+G135+H135+I135</f>
        <v>23</v>
      </c>
      <c r="D135" s="16">
        <v>4</v>
      </c>
      <c r="E135" s="16">
        <v>3</v>
      </c>
      <c r="F135" s="16">
        <v>1</v>
      </c>
      <c r="G135" s="16">
        <v>2</v>
      </c>
      <c r="H135" s="16">
        <v>2</v>
      </c>
      <c r="I135" s="16">
        <v>11</v>
      </c>
      <c r="J135" s="253">
        <f>K135+L135+M135+N135+O135+P135</f>
        <v>23</v>
      </c>
      <c r="K135" s="54">
        <v>4</v>
      </c>
      <c r="L135" s="54">
        <v>3</v>
      </c>
      <c r="M135" s="54">
        <v>1</v>
      </c>
      <c r="N135" s="54">
        <v>2</v>
      </c>
      <c r="O135" s="54">
        <v>2</v>
      </c>
      <c r="P135" s="54">
        <v>11</v>
      </c>
    </row>
    <row r="136" spans="1:55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55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55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55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55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55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</row>
    <row r="142" spans="1:55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</row>
    <row r="143" spans="1:55" ht="45" customHeight="1">
      <c r="A143" s="30" t="s">
        <v>291</v>
      </c>
      <c r="B143" s="14" t="s">
        <v>9</v>
      </c>
      <c r="C143" s="280">
        <v>2175</v>
      </c>
      <c r="D143" s="281"/>
      <c r="E143" s="281">
        <v>2175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55" ht="63">
      <c r="A144" s="101" t="s">
        <v>159</v>
      </c>
      <c r="B144" s="11" t="s">
        <v>11</v>
      </c>
      <c r="C144" s="280">
        <v>2025</v>
      </c>
      <c r="D144" s="281"/>
      <c r="E144" s="281">
        <v>2025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1554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103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5.25" customHeight="1">
      <c r="A147" s="30" t="s">
        <v>162</v>
      </c>
      <c r="B147" s="14" t="s">
        <v>17</v>
      </c>
      <c r="C147" s="281">
        <v>1436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6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5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113.04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113.04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85000/1000</f>
        <v>85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20640/1000</f>
        <v>20.64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14400/1000</f>
        <v>14.4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113.04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113.04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A139:H139"/>
    <mergeCell ref="D155:E155"/>
    <mergeCell ref="D156:E156"/>
    <mergeCell ref="D153:E153"/>
    <mergeCell ref="B140:B141"/>
    <mergeCell ref="H140:H141"/>
    <mergeCell ref="A137:F137"/>
    <mergeCell ref="A201:C201"/>
    <mergeCell ref="A173:C173"/>
    <mergeCell ref="A183:C183"/>
    <mergeCell ref="A184:C184"/>
    <mergeCell ref="A185:C185"/>
    <mergeCell ref="A149:C149"/>
    <mergeCell ref="D149:E149"/>
    <mergeCell ref="D140:G140"/>
    <mergeCell ref="D154:E154"/>
    <mergeCell ref="A159:C159"/>
    <mergeCell ref="D152:E152"/>
    <mergeCell ref="A138:F138"/>
    <mergeCell ref="C140:C141"/>
    <mergeCell ref="A158:C158"/>
    <mergeCell ref="A140:A141"/>
    <mergeCell ref="A109:I109"/>
    <mergeCell ref="A110:I110"/>
    <mergeCell ref="B132:B133"/>
    <mergeCell ref="D132:I132"/>
    <mergeCell ref="B112:B113"/>
    <mergeCell ref="C112:L112"/>
    <mergeCell ref="K132:P132"/>
    <mergeCell ref="J131:P131"/>
    <mergeCell ref="A130:L130"/>
    <mergeCell ref="A112:A113"/>
    <mergeCell ref="A129:M129"/>
    <mergeCell ref="A132:A133"/>
    <mergeCell ref="J132:J133"/>
    <mergeCell ref="C132:C133"/>
    <mergeCell ref="A90:A91"/>
    <mergeCell ref="H90:H91"/>
    <mergeCell ref="D90:G90"/>
    <mergeCell ref="I90:I91"/>
    <mergeCell ref="B90:B91"/>
    <mergeCell ref="C90:C91"/>
    <mergeCell ref="A89:I89"/>
    <mergeCell ref="A30:J30"/>
    <mergeCell ref="A31:J31"/>
    <mergeCell ref="D34:F34"/>
    <mergeCell ref="H34:H35"/>
    <mergeCell ref="D32:I32"/>
    <mergeCell ref="A33:A35"/>
    <mergeCell ref="B33:B35"/>
    <mergeCell ref="G34:G35"/>
    <mergeCell ref="I34:I35"/>
    <mergeCell ref="A61:N61"/>
    <mergeCell ref="C33:F33"/>
    <mergeCell ref="C34:C35"/>
    <mergeCell ref="H62:K62"/>
    <mergeCell ref="G33:H33"/>
    <mergeCell ref="A88:J88"/>
    <mergeCell ref="A87:J87"/>
    <mergeCell ref="D63:K63"/>
    <mergeCell ref="B63:B64"/>
    <mergeCell ref="B79:D79"/>
    <mergeCell ref="A20:C20"/>
    <mergeCell ref="A63:A64"/>
    <mergeCell ref="C63:C64"/>
    <mergeCell ref="A72:D72"/>
    <mergeCell ref="A71:D71"/>
    <mergeCell ref="A78:E78"/>
    <mergeCell ref="A6:C6"/>
    <mergeCell ref="A7:C7"/>
    <mergeCell ref="B4:D4"/>
    <mergeCell ref="A1:J1"/>
    <mergeCell ref="B3:D3"/>
    <mergeCell ref="E3:G3"/>
    <mergeCell ref="H3:J3"/>
    <mergeCell ref="A2:J2"/>
    <mergeCell ref="H4:J4"/>
    <mergeCell ref="E4:G4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indexed="34"/>
  </sheetPr>
  <dimension ref="A1:CK764"/>
  <sheetViews>
    <sheetView topLeftCell="A89" zoomScale="59" workbookViewId="0">
      <selection activeCell="N107" sqref="N107"/>
    </sheetView>
  </sheetViews>
  <sheetFormatPr defaultRowHeight="12.75"/>
  <cols>
    <col min="1" max="1" width="51.42578125" style="401" customWidth="1"/>
    <col min="2" max="2" width="8.5703125" style="401" customWidth="1"/>
    <col min="3" max="3" width="17.85546875" style="401" customWidth="1"/>
    <col min="4" max="5" width="14.42578125" style="401" customWidth="1"/>
    <col min="6" max="6" width="17.28515625" style="401" customWidth="1"/>
    <col min="7" max="12" width="14.42578125" style="401" customWidth="1"/>
    <col min="13" max="16" width="12.140625" style="401" customWidth="1"/>
    <col min="17" max="16384" width="9.140625" style="401"/>
  </cols>
  <sheetData>
    <row r="1" spans="1:89" s="397" customFormat="1" ht="15.75" customHeight="1">
      <c r="A1" s="628" t="s">
        <v>386</v>
      </c>
      <c r="B1" s="628"/>
      <c r="C1" s="628"/>
      <c r="D1" s="628"/>
      <c r="E1" s="628"/>
      <c r="F1" s="628"/>
      <c r="G1" s="628"/>
      <c r="H1" s="628"/>
      <c r="I1" s="628"/>
      <c r="J1" s="628"/>
      <c r="K1" s="396"/>
      <c r="L1" s="396"/>
      <c r="M1" s="396"/>
      <c r="N1" s="396"/>
      <c r="O1" s="396"/>
      <c r="P1" s="396"/>
    </row>
    <row r="2" spans="1:89" s="397" customFormat="1" ht="41.25" customHeight="1">
      <c r="A2" s="633" t="s">
        <v>250</v>
      </c>
      <c r="B2" s="633"/>
      <c r="C2" s="633"/>
      <c r="D2" s="633"/>
      <c r="E2" s="633"/>
      <c r="F2" s="633"/>
      <c r="G2" s="633"/>
      <c r="H2" s="633"/>
      <c r="I2" s="633"/>
      <c r="J2" s="633"/>
      <c r="K2" s="398"/>
      <c r="L2" s="398"/>
      <c r="M2" s="398"/>
      <c r="N2" s="398"/>
      <c r="O2" s="398"/>
      <c r="P2" s="398"/>
    </row>
    <row r="3" spans="1:89" ht="63" customHeight="1">
      <c r="A3" s="399" t="s">
        <v>0</v>
      </c>
      <c r="B3" s="629" t="s">
        <v>0</v>
      </c>
      <c r="C3" s="630"/>
      <c r="D3" s="631"/>
      <c r="E3" s="629" t="s">
        <v>1</v>
      </c>
      <c r="F3" s="630"/>
      <c r="G3" s="631"/>
      <c r="H3" s="632"/>
      <c r="I3" s="632"/>
      <c r="J3" s="632"/>
      <c r="K3" s="400"/>
      <c r="L3" s="400"/>
      <c r="M3" s="400"/>
      <c r="N3" s="400"/>
      <c r="O3" s="400"/>
      <c r="P3" s="400"/>
    </row>
    <row r="4" spans="1:89" s="397" customFormat="1" ht="15">
      <c r="A4" s="402" t="s">
        <v>2</v>
      </c>
      <c r="B4" s="623" t="s">
        <v>2</v>
      </c>
      <c r="C4" s="624"/>
      <c r="D4" s="624"/>
      <c r="E4" s="625">
        <v>45284124</v>
      </c>
      <c r="F4" s="626"/>
      <c r="G4" s="627"/>
      <c r="H4" s="621"/>
      <c r="I4" s="621"/>
      <c r="J4" s="621"/>
      <c r="K4" s="403"/>
      <c r="L4" s="403"/>
      <c r="M4" s="403"/>
      <c r="N4" s="403"/>
      <c r="O4" s="403"/>
      <c r="P4" s="403"/>
    </row>
    <row r="5" spans="1:89" ht="15">
      <c r="A5" s="397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</row>
    <row r="6" spans="1:89" ht="18.75" customHeight="1">
      <c r="A6" s="622" t="s">
        <v>3</v>
      </c>
      <c r="B6" s="622"/>
      <c r="C6" s="622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</row>
    <row r="7" spans="1:89" ht="15.75" customHeight="1">
      <c r="A7" s="622" t="s">
        <v>4</v>
      </c>
      <c r="B7" s="622"/>
      <c r="C7" s="622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</row>
    <row r="8" spans="1:89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</row>
    <row r="9" spans="1:89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</row>
    <row r="10" spans="1:89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</row>
    <row r="11" spans="1:89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</row>
    <row r="12" spans="1:89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</row>
    <row r="13" spans="1:89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</row>
    <row r="14" spans="1:89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</row>
    <row r="15" spans="1:89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</row>
    <row r="16" spans="1:89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</row>
    <row r="17" spans="1:8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</row>
    <row r="18" spans="1:8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</row>
    <row r="19" spans="1:8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</row>
    <row r="20" spans="1:8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</row>
    <row r="21" spans="1:8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</row>
    <row r="22" spans="1:8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</row>
    <row r="23" spans="1:89" s="404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</row>
    <row r="24" spans="1:8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</row>
    <row r="25" spans="1:8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</row>
    <row r="26" spans="1:8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</row>
    <row r="27" spans="1:89" ht="15.75">
      <c r="A27" s="30" t="s">
        <v>31</v>
      </c>
      <c r="B27" s="14" t="s">
        <v>15</v>
      </c>
      <c r="C27" s="16">
        <v>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</row>
    <row r="28" spans="1:8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</row>
    <row r="29" spans="1:89" ht="59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</row>
    <row r="30" spans="1:8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</row>
    <row r="31" spans="1:8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</row>
    <row r="32" spans="1:8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</row>
    <row r="33" spans="1:89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</row>
    <row r="34" spans="1:89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</row>
    <row r="35" spans="1:89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</row>
    <row r="36" spans="1:89" s="404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</row>
    <row r="37" spans="1:89" ht="15.75">
      <c r="A37" s="36" t="s">
        <v>46</v>
      </c>
      <c r="B37" s="11" t="s">
        <v>9</v>
      </c>
      <c r="C37" s="37">
        <f>C38+C47+C48+C51+C53+C54</f>
        <v>146</v>
      </c>
      <c r="D37" s="37">
        <f t="shared" ref="D37:I37" si="0">D38+D47+D48+D51+D53+D54</f>
        <v>108</v>
      </c>
      <c r="E37" s="37">
        <f t="shared" si="0"/>
        <v>0</v>
      </c>
      <c r="F37" s="37">
        <f t="shared" si="0"/>
        <v>0</v>
      </c>
      <c r="G37" s="37">
        <f t="shared" si="0"/>
        <v>6</v>
      </c>
      <c r="H37" s="37">
        <f t="shared" si="0"/>
        <v>4</v>
      </c>
      <c r="I37" s="37">
        <f t="shared" si="0"/>
        <v>140</v>
      </c>
      <c r="J37" s="180"/>
      <c r="K37" s="96"/>
      <c r="L37" s="96"/>
      <c r="M37" s="181"/>
      <c r="N37" s="181"/>
      <c r="O37" s="304"/>
      <c r="P37" s="304"/>
      <c r="Q37" s="2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</row>
    <row r="38" spans="1:89" ht="31.5">
      <c r="A38" s="40" t="s">
        <v>47</v>
      </c>
      <c r="B38" s="11" t="s">
        <v>11</v>
      </c>
      <c r="C38" s="253">
        <f t="shared" ref="C38:H38" si="1">C39+C40+C41+C42+C43+C44+C45+C46</f>
        <v>0</v>
      </c>
      <c r="D38" s="253">
        <f t="shared" si="1"/>
        <v>0</v>
      </c>
      <c r="E38" s="253">
        <f t="shared" si="1"/>
        <v>0</v>
      </c>
      <c r="F38" s="253">
        <f t="shared" si="1"/>
        <v>0</v>
      </c>
      <c r="G38" s="253">
        <f t="shared" si="1"/>
        <v>0</v>
      </c>
      <c r="H38" s="253">
        <f t="shared" si="1"/>
        <v>0</v>
      </c>
      <c r="I38" s="37"/>
      <c r="J38" s="182"/>
      <c r="K38" s="96"/>
      <c r="L38" s="151"/>
      <c r="M38" s="96"/>
      <c r="N38" s="96"/>
      <c r="O38" s="96"/>
      <c r="P38" s="41"/>
      <c r="Q38" s="2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</row>
    <row r="39" spans="1:89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</row>
    <row r="40" spans="1:89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</row>
    <row r="41" spans="1:89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</row>
    <row r="42" spans="1:89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</row>
    <row r="43" spans="1:89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</row>
    <row r="44" spans="1:89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</row>
    <row r="45" spans="1:89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</row>
    <row r="46" spans="1:89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</row>
    <row r="47" spans="1:89" ht="15.75">
      <c r="A47" s="48" t="s">
        <v>56</v>
      </c>
      <c r="B47" s="259">
        <v>11</v>
      </c>
      <c r="C47" s="257">
        <v>146</v>
      </c>
      <c r="D47" s="257">
        <v>108</v>
      </c>
      <c r="E47" s="257"/>
      <c r="F47" s="257"/>
      <c r="G47" s="257">
        <v>6</v>
      </c>
      <c r="H47" s="257">
        <v>4</v>
      </c>
      <c r="I47" s="257">
        <v>140</v>
      </c>
      <c r="J47" s="190">
        <f>'29'!D47+'31'!D47+'32'!D47+'33'!D47+'34'!D47+'35'!D47+'36'!D47+'38'!D47+'39'!D47+'40'!D47+'41'!D47+'42'!D47+'43'!D47+'44'!D47+'45'!D47+'46'!D47</f>
        <v>2789</v>
      </c>
      <c r="K47" s="2"/>
      <c r="L47" s="2"/>
      <c r="M47" s="2"/>
      <c r="N47" s="2"/>
      <c r="O47" s="2"/>
      <c r="P47" s="4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</row>
    <row r="48" spans="1:89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</row>
    <row r="49" spans="1:89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</row>
    <row r="50" spans="1:89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</row>
    <row r="51" spans="1:89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</row>
    <row r="52" spans="1:89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</row>
    <row r="53" spans="1:89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</row>
    <row r="54" spans="1:89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</row>
    <row r="55" spans="1:89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</row>
    <row r="56" spans="1:89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</row>
    <row r="57" spans="1:89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</row>
    <row r="58" spans="1:89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</row>
    <row r="59" spans="1:89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</row>
    <row r="60" spans="1:89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</row>
    <row r="61" spans="1:89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</row>
    <row r="62" spans="1:89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</row>
    <row r="63" spans="1:89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</row>
    <row r="64" spans="1:89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</row>
    <row r="65" spans="1:89" s="404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</row>
    <row r="66" spans="1:89" ht="15.75">
      <c r="A66" s="30" t="s">
        <v>82</v>
      </c>
      <c r="B66" s="11" t="s">
        <v>9</v>
      </c>
      <c r="C66" s="270">
        <f>SUM(D66:K66)</f>
        <v>146</v>
      </c>
      <c r="D66" s="254"/>
      <c r="E66" s="254">
        <v>15</v>
      </c>
      <c r="F66" s="254">
        <v>29</v>
      </c>
      <c r="G66" s="254">
        <v>28</v>
      </c>
      <c r="H66" s="254">
        <v>27</v>
      </c>
      <c r="I66" s="254">
        <v>30</v>
      </c>
      <c r="J66" s="254">
        <v>17</v>
      </c>
      <c r="K66" s="254"/>
      <c r="L66" s="189"/>
      <c r="M66" s="189"/>
      <c r="N66" s="189"/>
      <c r="O66" s="167"/>
      <c r="P66" s="96"/>
      <c r="Q66" s="2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</row>
    <row r="67" spans="1:89" ht="15.75">
      <c r="A67" s="70" t="s">
        <v>83</v>
      </c>
      <c r="B67" s="11" t="s">
        <v>11</v>
      </c>
      <c r="C67" s="270">
        <f>SUM(D67:K67)</f>
        <v>81</v>
      </c>
      <c r="D67" s="254"/>
      <c r="E67" s="254">
        <v>10</v>
      </c>
      <c r="F67" s="254">
        <v>13</v>
      </c>
      <c r="G67" s="254">
        <v>15</v>
      </c>
      <c r="H67" s="254">
        <v>18</v>
      </c>
      <c r="I67" s="254">
        <v>16</v>
      </c>
      <c r="J67" s="254">
        <v>9</v>
      </c>
      <c r="K67" s="254"/>
      <c r="L67" s="189"/>
      <c r="M67" s="189"/>
      <c r="N67" s="189"/>
      <c r="O67" s="96"/>
      <c r="P67" s="96"/>
      <c r="Q67" s="25"/>
      <c r="R67" s="5"/>
      <c r="S67" s="5"/>
      <c r="T67" s="5"/>
      <c r="U67" s="5"/>
      <c r="V67" s="5"/>
      <c r="W67" s="5"/>
      <c r="X67" s="5">
        <v>12</v>
      </c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</row>
    <row r="68" spans="1:89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</row>
    <row r="69" spans="1:89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</row>
    <row r="70" spans="1:89" ht="119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</row>
    <row r="71" spans="1:89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</row>
    <row r="72" spans="1:89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</row>
    <row r="73" spans="1:89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</row>
    <row r="74" spans="1:89" s="404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</row>
    <row r="75" spans="1:89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</row>
    <row r="76" spans="1:89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</row>
    <row r="77" spans="1:89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</row>
    <row r="78" spans="1:89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</row>
    <row r="79" spans="1:89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</row>
    <row r="80" spans="1:89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</row>
    <row r="81" spans="1:89" s="404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</row>
    <row r="82" spans="1:89" ht="15.75">
      <c r="A82" s="30" t="s">
        <v>82</v>
      </c>
      <c r="B82" s="11" t="s">
        <v>9</v>
      </c>
      <c r="C82" s="55" t="s">
        <v>62</v>
      </c>
      <c r="D82" s="270">
        <f>C37</f>
        <v>146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</row>
    <row r="83" spans="1:89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</row>
    <row r="84" spans="1:89" ht="15.75">
      <c r="A84" s="82" t="s">
        <v>96</v>
      </c>
      <c r="B84" s="11" t="s">
        <v>11</v>
      </c>
      <c r="C84" s="83">
        <v>155</v>
      </c>
      <c r="D84" s="270">
        <f>C37</f>
        <v>146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</row>
    <row r="85" spans="1:89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</row>
    <row r="86" spans="1:89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</row>
    <row r="87" spans="1:89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</row>
    <row r="88" spans="1:89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</row>
    <row r="89" spans="1:89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</row>
    <row r="90" spans="1:89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</row>
    <row r="91" spans="1:89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</row>
    <row r="92" spans="1:89" s="404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</row>
    <row r="93" spans="1:89" ht="31.5">
      <c r="A93" s="30" t="s">
        <v>108</v>
      </c>
      <c r="B93" s="11" t="s">
        <v>9</v>
      </c>
      <c r="C93" s="270">
        <v>16</v>
      </c>
      <c r="D93" s="270">
        <v>12</v>
      </c>
      <c r="E93" s="270">
        <v>12</v>
      </c>
      <c r="F93" s="270">
        <f>F95+F96+F97+F98+F99+F100+F101+F102+F103+F104+F105</f>
        <v>4</v>
      </c>
      <c r="G93" s="270">
        <f>G95+G96+G97+G98+G99+G100+G101+G102+G103+G104+G105</f>
        <v>4</v>
      </c>
      <c r="H93" s="270">
        <v>16</v>
      </c>
      <c r="I93" s="270">
        <f>I95+I96+I97+I98+I99+I100+I101+I102+I103+I104+I105</f>
        <v>0</v>
      </c>
      <c r="J93" s="198">
        <f t="shared" ref="J93:J103" si="2">D93+F93</f>
        <v>16</v>
      </c>
      <c r="K93" s="96"/>
      <c r="L93" s="96"/>
      <c r="M93" s="96"/>
      <c r="N93" s="96"/>
      <c r="O93" s="96"/>
      <c r="P93" s="96"/>
      <c r="Q93" s="25"/>
      <c r="R93" s="2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</row>
    <row r="94" spans="1:89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</row>
    <row r="95" spans="1:89" ht="15.75">
      <c r="A95" s="91" t="s">
        <v>110</v>
      </c>
      <c r="B95" s="11" t="s">
        <v>11</v>
      </c>
      <c r="C95" s="16">
        <v>12</v>
      </c>
      <c r="D95" s="16">
        <v>9</v>
      </c>
      <c r="E95" s="16">
        <v>9</v>
      </c>
      <c r="F95" s="16">
        <v>3</v>
      </c>
      <c r="G95" s="16">
        <v>3</v>
      </c>
      <c r="H95" s="16">
        <v>12</v>
      </c>
      <c r="I95" s="16">
        <v>0</v>
      </c>
      <c r="J95" s="198">
        <f t="shared" si="2"/>
        <v>12</v>
      </c>
      <c r="K95" s="2"/>
      <c r="L95" s="2"/>
      <c r="M95" s="2"/>
      <c r="N95" s="2"/>
      <c r="O95" s="2"/>
      <c r="P95" s="2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</row>
    <row r="96" spans="1:89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/>
      <c r="J96" s="198">
        <f t="shared" si="2"/>
        <v>1</v>
      </c>
      <c r="K96" s="2"/>
      <c r="L96" s="2"/>
      <c r="M96" s="2"/>
      <c r="N96" s="2"/>
      <c r="O96" s="2"/>
      <c r="P96" s="2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</row>
    <row r="97" spans="1:89" ht="15.75">
      <c r="A97" s="70" t="s">
        <v>112</v>
      </c>
      <c r="B97" s="11" t="s">
        <v>15</v>
      </c>
      <c r="C97" s="16">
        <v>1</v>
      </c>
      <c r="D97" s="16">
        <v>1</v>
      </c>
      <c r="E97" s="16">
        <v>1</v>
      </c>
      <c r="F97" s="16"/>
      <c r="G97" s="16"/>
      <c r="H97" s="16">
        <v>1</v>
      </c>
      <c r="I97" s="16"/>
      <c r="J97" s="198">
        <f t="shared" si="2"/>
        <v>1</v>
      </c>
      <c r="K97" s="2"/>
      <c r="L97" s="2"/>
      <c r="M97" s="2"/>
      <c r="N97" s="2"/>
      <c r="O97" s="2"/>
      <c r="P97" s="2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</row>
    <row r="98" spans="1:89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>
        <v>1</v>
      </c>
      <c r="H98" s="16">
        <v>1</v>
      </c>
      <c r="I98" s="16"/>
      <c r="J98" s="198">
        <f t="shared" si="2"/>
        <v>1</v>
      </c>
      <c r="K98" s="2"/>
      <c r="L98" s="2"/>
      <c r="M98" s="2"/>
      <c r="N98" s="2"/>
      <c r="O98" s="2"/>
      <c r="P98" s="2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</row>
    <row r="99" spans="1:89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/>
      <c r="G99" s="16"/>
      <c r="H99" s="16">
        <v>1</v>
      </c>
      <c r="I99" s="16"/>
      <c r="J99" s="198">
        <f t="shared" si="2"/>
        <v>1</v>
      </c>
      <c r="K99" s="2"/>
      <c r="L99" s="2"/>
      <c r="M99" s="2"/>
      <c r="N99" s="2"/>
      <c r="O99" s="2"/>
      <c r="P99" s="2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</row>
    <row r="100" spans="1:89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</row>
    <row r="101" spans="1:89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</row>
    <row r="102" spans="1:89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</row>
    <row r="103" spans="1:89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</row>
    <row r="104" spans="1:89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</row>
    <row r="105" spans="1:89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</row>
    <row r="106" spans="1:89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</row>
    <row r="107" spans="1:89" ht="79.5" customHeight="1">
      <c r="A107" s="13" t="s">
        <v>288</v>
      </c>
      <c r="B107" s="47">
        <v>14</v>
      </c>
      <c r="C107" s="16">
        <v>6</v>
      </c>
      <c r="D107" s="55">
        <v>6</v>
      </c>
      <c r="E107" s="55">
        <v>6</v>
      </c>
      <c r="F107" s="55"/>
      <c r="G107" s="55"/>
      <c r="H107" s="16">
        <v>6</v>
      </c>
      <c r="I107" s="55" t="s">
        <v>62</v>
      </c>
      <c r="J107" s="198"/>
      <c r="K107" s="2"/>
      <c r="L107" s="2"/>
      <c r="M107" s="2"/>
      <c r="N107" s="2"/>
      <c r="O107" s="2"/>
      <c r="P107" s="2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</row>
    <row r="108" spans="1:89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</row>
    <row r="109" spans="1:89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</row>
    <row r="110" spans="1:89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</row>
    <row r="111" spans="1:89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</row>
    <row r="112" spans="1:89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</row>
    <row r="113" spans="1:89" s="404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</row>
    <row r="114" spans="1:89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</row>
    <row r="115" spans="1:89" ht="31.5">
      <c r="A115" s="30" t="s">
        <v>135</v>
      </c>
      <c r="B115" s="14" t="s">
        <v>9</v>
      </c>
      <c r="C115" s="270">
        <f t="shared" ref="C115:L115" si="3">C117+C118+C119+C120+C121+C122+C123+C124+C125+C126+C127</f>
        <v>1</v>
      </c>
      <c r="D115" s="270">
        <f t="shared" si="3"/>
        <v>2</v>
      </c>
      <c r="E115" s="270">
        <f t="shared" si="3"/>
        <v>0</v>
      </c>
      <c r="F115" s="270">
        <f t="shared" si="3"/>
        <v>0</v>
      </c>
      <c r="G115" s="270">
        <f t="shared" si="3"/>
        <v>4</v>
      </c>
      <c r="H115" s="270">
        <f t="shared" si="3"/>
        <v>5</v>
      </c>
      <c r="I115" s="270">
        <f t="shared" si="3"/>
        <v>2</v>
      </c>
      <c r="J115" s="270">
        <f t="shared" si="3"/>
        <v>2</v>
      </c>
      <c r="K115" s="270">
        <f t="shared" si="3"/>
        <v>0</v>
      </c>
      <c r="L115" s="270">
        <f t="shared" si="3"/>
        <v>0</v>
      </c>
      <c r="M115" s="151">
        <f>SUM(C115:L115)</f>
        <v>16</v>
      </c>
      <c r="N115" s="96"/>
      <c r="O115" s="96"/>
      <c r="P115" s="96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</row>
    <row r="116" spans="1:89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4">SUM(C116:L116)</f>
        <v>0</v>
      </c>
      <c r="N116" s="96"/>
      <c r="O116" s="96"/>
      <c r="P116" s="96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</row>
    <row r="117" spans="1:89" ht="15.75">
      <c r="A117" s="91" t="s">
        <v>110</v>
      </c>
      <c r="B117" s="11" t="s">
        <v>11</v>
      </c>
      <c r="C117" s="16">
        <v>1</v>
      </c>
      <c r="D117" s="16">
        <v>2</v>
      </c>
      <c r="E117" s="16"/>
      <c r="F117" s="16"/>
      <c r="G117" s="16">
        <v>3</v>
      </c>
      <c r="H117" s="16">
        <v>3</v>
      </c>
      <c r="I117" s="276">
        <v>1</v>
      </c>
      <c r="J117" s="276">
        <v>2</v>
      </c>
      <c r="K117" s="276"/>
      <c r="L117" s="276"/>
      <c r="M117" s="151">
        <f t="shared" si="4"/>
        <v>12</v>
      </c>
      <c r="N117" s="2"/>
      <c r="O117" s="2"/>
      <c r="P117" s="2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</row>
    <row r="118" spans="1:89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>
        <v>1</v>
      </c>
      <c r="J118" s="276"/>
      <c r="K118" s="276"/>
      <c r="L118" s="276"/>
      <c r="M118" s="151">
        <f t="shared" si="4"/>
        <v>1</v>
      </c>
      <c r="N118" s="2"/>
      <c r="O118" s="2"/>
      <c r="P118" s="2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</row>
    <row r="119" spans="1:89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>
        <v>1</v>
      </c>
      <c r="I119" s="16"/>
      <c r="J119" s="16"/>
      <c r="K119" s="16"/>
      <c r="L119" s="16"/>
      <c r="M119" s="151">
        <f t="shared" si="4"/>
        <v>1</v>
      </c>
      <c r="N119" s="2"/>
      <c r="O119" s="2"/>
      <c r="P119" s="2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</row>
    <row r="120" spans="1:89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>
        <v>1</v>
      </c>
      <c r="I120" s="16"/>
      <c r="J120" s="16"/>
      <c r="K120" s="16"/>
      <c r="L120" s="16"/>
      <c r="M120" s="151">
        <f t="shared" si="4"/>
        <v>1</v>
      </c>
      <c r="N120" s="2"/>
      <c r="O120" s="2"/>
      <c r="P120" s="2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</row>
    <row r="121" spans="1:89" ht="15.75">
      <c r="A121" s="70" t="s">
        <v>114</v>
      </c>
      <c r="B121" s="14" t="s">
        <v>19</v>
      </c>
      <c r="C121" s="16"/>
      <c r="D121" s="16"/>
      <c r="E121" s="16"/>
      <c r="F121" s="16"/>
      <c r="G121" s="16">
        <v>1</v>
      </c>
      <c r="H121" s="16"/>
      <c r="I121" s="276"/>
      <c r="J121" s="276"/>
      <c r="K121" s="276"/>
      <c r="L121" s="276"/>
      <c r="M121" s="151">
        <f t="shared" si="4"/>
        <v>1</v>
      </c>
      <c r="N121" s="2"/>
      <c r="O121" s="2"/>
      <c r="P121" s="2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</row>
    <row r="122" spans="1:89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4"/>
        <v>0</v>
      </c>
      <c r="N122" s="2"/>
      <c r="O122" s="2"/>
      <c r="P122" s="2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</row>
    <row r="123" spans="1:89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4"/>
        <v>0</v>
      </c>
      <c r="N123" s="2"/>
      <c r="O123" s="2"/>
      <c r="P123" s="2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</row>
    <row r="124" spans="1:89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4"/>
        <v>0</v>
      </c>
      <c r="N124" s="2"/>
      <c r="O124" s="2"/>
      <c r="P124" s="2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</row>
    <row r="125" spans="1:89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4"/>
        <v>0</v>
      </c>
      <c r="N125" s="2"/>
      <c r="O125" s="2"/>
      <c r="P125" s="2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</row>
    <row r="126" spans="1:89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4"/>
        <v>0</v>
      </c>
      <c r="N126" s="2"/>
      <c r="O126" s="2"/>
      <c r="P126" s="2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</row>
    <row r="127" spans="1:89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4"/>
        <v>0</v>
      </c>
      <c r="N127" s="2"/>
      <c r="O127" s="2"/>
      <c r="P127" s="2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</row>
    <row r="128" spans="1:89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</row>
    <row r="129" spans="1:89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</row>
    <row r="130" spans="1:89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</row>
    <row r="131" spans="1:89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</row>
    <row r="132" spans="1:89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</row>
    <row r="133" spans="1:89" s="404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</row>
    <row r="134" spans="1:89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</row>
    <row r="135" spans="1:89" ht="15.75">
      <c r="A135" s="30" t="s">
        <v>147</v>
      </c>
      <c r="B135" s="14" t="s">
        <v>9</v>
      </c>
      <c r="C135" s="253">
        <f>D135+E135+F135+G135+H135+I135</f>
        <v>16</v>
      </c>
      <c r="D135" s="16">
        <v>2</v>
      </c>
      <c r="E135" s="16">
        <v>2</v>
      </c>
      <c r="F135" s="16"/>
      <c r="G135" s="16">
        <v>2</v>
      </c>
      <c r="H135" s="16">
        <v>2</v>
      </c>
      <c r="I135" s="16">
        <v>8</v>
      </c>
      <c r="J135" s="253">
        <f>K135+L135+M135+N135+O135+P135</f>
        <v>16</v>
      </c>
      <c r="K135" s="54">
        <v>2</v>
      </c>
      <c r="L135" s="54">
        <v>2</v>
      </c>
      <c r="M135" s="54"/>
      <c r="N135" s="54">
        <v>2</v>
      </c>
      <c r="O135" s="54">
        <v>2</v>
      </c>
      <c r="P135" s="54">
        <v>8</v>
      </c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</row>
    <row r="136" spans="1:89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</row>
    <row r="137" spans="1:89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</row>
    <row r="138" spans="1:89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</row>
    <row r="139" spans="1:89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</row>
    <row r="140" spans="1:89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</row>
    <row r="141" spans="1:89" s="404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</row>
    <row r="142" spans="1:89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</row>
    <row r="143" spans="1:89" ht="45" customHeight="1">
      <c r="A143" s="30" t="s">
        <v>291</v>
      </c>
      <c r="B143" s="14" t="s">
        <v>9</v>
      </c>
      <c r="C143" s="280">
        <v>1455</v>
      </c>
      <c r="D143" s="281"/>
      <c r="E143" s="281">
        <v>1455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</row>
    <row r="144" spans="1:89" ht="63">
      <c r="A144" s="101" t="s">
        <v>159</v>
      </c>
      <c r="B144" s="11" t="s">
        <v>11</v>
      </c>
      <c r="C144" s="280">
        <v>1455</v>
      </c>
      <c r="D144" s="281"/>
      <c r="E144" s="281">
        <v>1455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</row>
    <row r="145" spans="1:89" ht="60" customHeight="1">
      <c r="A145" s="91" t="s">
        <v>160</v>
      </c>
      <c r="B145" s="102" t="s">
        <v>13</v>
      </c>
      <c r="C145" s="281">
        <v>1072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</row>
    <row r="146" spans="1:89" ht="78.75">
      <c r="A146" s="70" t="s">
        <v>161</v>
      </c>
      <c r="B146" s="14" t="s">
        <v>15</v>
      </c>
      <c r="C146" s="281">
        <v>119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</row>
    <row r="147" spans="1:89" ht="95.25" customHeight="1">
      <c r="A147" s="30" t="s">
        <v>162</v>
      </c>
      <c r="B147" s="14" t="s">
        <v>17</v>
      </c>
      <c r="C147" s="281">
        <v>264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</row>
    <row r="148" spans="1:89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</row>
    <row r="149" spans="1:89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</row>
    <row r="150" spans="1:89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</row>
    <row r="151" spans="1:89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</row>
    <row r="152" spans="1:89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</row>
    <row r="153" spans="1:89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</row>
    <row r="154" spans="1:89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</row>
    <row r="155" spans="1:89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</row>
    <row r="156" spans="1:89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</row>
    <row r="157" spans="1:8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</row>
    <row r="158" spans="1:89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</row>
    <row r="159" spans="1:89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</row>
    <row r="160" spans="1:89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</row>
    <row r="161" spans="1:89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</row>
    <row r="162" spans="1:89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</row>
    <row r="163" spans="1:89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</row>
    <row r="164" spans="1:89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</row>
    <row r="165" spans="1:89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</row>
    <row r="166" spans="1:89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</row>
    <row r="167" spans="1:89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</row>
    <row r="168" spans="1:89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</row>
    <row r="169" spans="1:89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</row>
    <row r="170" spans="1:89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</row>
    <row r="171" spans="1:89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</row>
    <row r="172" spans="1:89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</row>
    <row r="173" spans="1:89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</row>
    <row r="174" spans="1:89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</row>
    <row r="175" spans="1:89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</row>
    <row r="176" spans="1:89" ht="31.5">
      <c r="A176" s="36" t="s">
        <v>293</v>
      </c>
      <c r="B176" s="171" t="s">
        <v>9</v>
      </c>
      <c r="C176" s="125">
        <v>4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</row>
    <row r="177" spans="1:89" ht="15.75">
      <c r="A177" s="36" t="s">
        <v>185</v>
      </c>
      <c r="B177" s="171" t="s">
        <v>11</v>
      </c>
      <c r="C177" s="125">
        <v>2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</row>
    <row r="178" spans="1:89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</row>
    <row r="179" spans="1:89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</row>
    <row r="180" spans="1:89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</row>
    <row r="181" spans="1:89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</row>
    <row r="182" spans="1:89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</row>
    <row r="183" spans="1:89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</row>
    <row r="184" spans="1:89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</row>
    <row r="185" spans="1:89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</row>
    <row r="186" spans="1:89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</row>
    <row r="187" spans="1:89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</row>
    <row r="188" spans="1:89" ht="31.5" customHeight="1">
      <c r="A188" s="36" t="s">
        <v>256</v>
      </c>
      <c r="B188" s="171" t="s">
        <v>9</v>
      </c>
      <c r="C188" s="286">
        <f>C190+C199</f>
        <v>26.605729999999998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</row>
    <row r="189" spans="1:89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</row>
    <row r="190" spans="1:89" ht="47.25">
      <c r="A190" s="48" t="s">
        <v>258</v>
      </c>
      <c r="B190" s="171" t="s">
        <v>13</v>
      </c>
      <c r="C190" s="287">
        <f>C191+C192+C193+C194+C195+C196+C189</f>
        <v>26.605729999999998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</row>
    <row r="191" spans="1:89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</row>
    <row r="192" spans="1:89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</row>
    <row r="193" spans="1:89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</row>
    <row r="194" spans="1:89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</row>
    <row r="195" spans="1:89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</row>
    <row r="196" spans="1:89" ht="15.75">
      <c r="A196" s="36" t="s">
        <v>264</v>
      </c>
      <c r="B196" s="171" t="s">
        <v>25</v>
      </c>
      <c r="C196" s="287">
        <f>19205.73/1000</f>
        <v>19.205729999999999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</row>
    <row r="197" spans="1:89" ht="31.5">
      <c r="A197" s="36" t="s">
        <v>265</v>
      </c>
      <c r="B197" s="171" t="s">
        <v>266</v>
      </c>
      <c r="C197" s="287">
        <f>15180/1000</f>
        <v>15.18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</row>
    <row r="198" spans="1:89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</row>
    <row r="199" spans="1:89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</row>
    <row r="200" spans="1:89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</row>
    <row r="201" spans="1:89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</row>
    <row r="202" spans="1:89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</row>
    <row r="203" spans="1:89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</row>
    <row r="204" spans="1:89" ht="47.25">
      <c r="A204" s="36" t="s">
        <v>272</v>
      </c>
      <c r="B204" s="171" t="s">
        <v>9</v>
      </c>
      <c r="C204" s="286">
        <f>C205+C206+C207</f>
        <v>26.605729999999998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</row>
    <row r="205" spans="1:89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</row>
    <row r="206" spans="1:89" ht="15.75">
      <c r="A206" s="36" t="s">
        <v>274</v>
      </c>
      <c r="B206" s="171" t="s">
        <v>13</v>
      </c>
      <c r="C206" s="287">
        <f>C188</f>
        <v>26.605729999999998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</row>
    <row r="207" spans="1:89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</row>
    <row r="208" spans="1:89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</row>
    <row r="209" spans="1:89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</row>
    <row r="210" spans="1:89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</row>
    <row r="211" spans="1:89" ht="60">
      <c r="A211" s="218" t="s">
        <v>190</v>
      </c>
      <c r="B211" s="146"/>
      <c r="C211" s="199" t="s">
        <v>201</v>
      </c>
      <c r="D211" s="146"/>
      <c r="E211" s="133" t="s">
        <v>381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</row>
    <row r="212" spans="1:89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</row>
    <row r="213" spans="1:89" ht="15">
      <c r="A213" s="146"/>
      <c r="B213" s="146"/>
      <c r="C213" s="199" t="s">
        <v>382</v>
      </c>
      <c r="D213" s="146"/>
      <c r="E213" s="405" t="s">
        <v>383</v>
      </c>
      <c r="F213" s="5"/>
      <c r="G213" s="406"/>
      <c r="H213" s="2"/>
      <c r="I213" s="2"/>
      <c r="J213" s="2"/>
      <c r="K213" s="2"/>
      <c r="L213" s="2"/>
      <c r="M213" s="2"/>
      <c r="N213" s="2"/>
      <c r="O213" s="2"/>
      <c r="P213" s="2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</row>
    <row r="214" spans="1:89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</row>
    <row r="215" spans="1:89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</row>
    <row r="216" spans="1:89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</row>
    <row r="217" spans="1:89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</row>
    <row r="218" spans="1:89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</row>
    <row r="219" spans="1:89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</row>
    <row r="220" spans="1:89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</row>
    <row r="221" spans="1:89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</row>
    <row r="222" spans="1:89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</row>
    <row r="223" spans="1:89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</row>
    <row r="224" spans="1:89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</row>
    <row r="225" spans="1:89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</row>
    <row r="226" spans="1:89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</row>
    <row r="227" spans="1:89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</row>
    <row r="228" spans="1:89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</row>
    <row r="229" spans="1:89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</row>
    <row r="230" spans="1:89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</row>
    <row r="231" spans="1:89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</row>
    <row r="232" spans="1:89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</row>
    <row r="233" spans="1:89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</row>
    <row r="234" spans="1:89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</row>
    <row r="235" spans="1:89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</row>
    <row r="236" spans="1:89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</row>
    <row r="237" spans="1:89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</row>
    <row r="238" spans="1:89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</row>
    <row r="239" spans="1:89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</row>
    <row r="240" spans="1:89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</row>
    <row r="241" spans="1:89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</row>
    <row r="242" spans="1:89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</row>
    <row r="243" spans="1:89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</row>
    <row r="244" spans="1:89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</row>
    <row r="245" spans="1:89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</row>
    <row r="246" spans="1:89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</row>
    <row r="247" spans="1:89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</row>
    <row r="248" spans="1:89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</row>
    <row r="249" spans="1:89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</row>
    <row r="250" spans="1:89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</row>
    <row r="251" spans="1:89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</row>
    <row r="252" spans="1:89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</row>
    <row r="253" spans="1:89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</row>
    <row r="254" spans="1:89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</row>
    <row r="255" spans="1:89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</row>
    <row r="256" spans="1:89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</row>
    <row r="257" spans="1:89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</row>
    <row r="258" spans="1:89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</row>
    <row r="259" spans="1:89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</row>
    <row r="260" spans="1:89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</row>
    <row r="261" spans="1:89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</row>
    <row r="262" spans="1:89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</row>
    <row r="263" spans="1:89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</row>
    <row r="264" spans="1:89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</row>
    <row r="265" spans="1:89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</row>
    <row r="266" spans="1:89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</row>
    <row r="267" spans="1:89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</row>
    <row r="268" spans="1:89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</row>
    <row r="269" spans="1:89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</row>
    <row r="270" spans="1:89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</row>
    <row r="271" spans="1:89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</row>
    <row r="272" spans="1:89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</row>
    <row r="273" spans="1:89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</row>
    <row r="274" spans="1:89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</row>
    <row r="275" spans="1:89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</row>
    <row r="276" spans="1:89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</row>
    <row r="277" spans="1:89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</row>
    <row r="278" spans="1:89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</row>
    <row r="279" spans="1:89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</row>
    <row r="280" spans="1:89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</row>
    <row r="281" spans="1:89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</row>
    <row r="282" spans="1:89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</row>
    <row r="283" spans="1:89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</row>
    <row r="284" spans="1:89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</row>
    <row r="285" spans="1:89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</row>
    <row r="286" spans="1:89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</row>
    <row r="287" spans="1:89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</row>
    <row r="288" spans="1:89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</row>
    <row r="289" spans="1:89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</row>
    <row r="290" spans="1:89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</row>
    <row r="291" spans="1:89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</row>
    <row r="292" spans="1:89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</row>
    <row r="293" spans="1:89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</row>
    <row r="294" spans="1:89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</row>
    <row r="295" spans="1:89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</row>
    <row r="296" spans="1:89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</row>
    <row r="297" spans="1:89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</row>
    <row r="298" spans="1:89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</row>
    <row r="299" spans="1:8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</row>
    <row r="300" spans="1:89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</row>
    <row r="301" spans="1:89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</row>
    <row r="302" spans="1:89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</row>
    <row r="303" spans="1:89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</row>
    <row r="304" spans="1:89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</row>
    <row r="305" spans="1:89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</row>
    <row r="306" spans="1:89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</row>
    <row r="307" spans="1:89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</row>
    <row r="308" spans="1:89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</row>
    <row r="309" spans="1:8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</row>
    <row r="310" spans="1:89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</row>
    <row r="311" spans="1:89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</row>
    <row r="312" spans="1:89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</row>
    <row r="313" spans="1:89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</row>
    <row r="314" spans="1:89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</row>
    <row r="315" spans="1:89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</row>
    <row r="316" spans="1:89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</row>
    <row r="317" spans="1:89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</row>
    <row r="318" spans="1:89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</row>
    <row r="319" spans="1:8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</row>
    <row r="320" spans="1:89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</row>
    <row r="321" spans="1:89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</row>
    <row r="322" spans="1:89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</row>
    <row r="323" spans="1:89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</row>
    <row r="324" spans="1:89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</row>
    <row r="325" spans="1:89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</row>
    <row r="326" spans="1:89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</row>
    <row r="327" spans="1:89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</row>
    <row r="328" spans="1:89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</row>
    <row r="329" spans="1:8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</row>
    <row r="330" spans="1:89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</row>
    <row r="331" spans="1:89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</row>
    <row r="332" spans="1:89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</row>
    <row r="333" spans="1:89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</row>
    <row r="334" spans="1:89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</row>
    <row r="335" spans="1:89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</row>
    <row r="336" spans="1:89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</row>
    <row r="337" spans="1:89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</row>
    <row r="338" spans="1:89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</row>
    <row r="339" spans="1:8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</row>
    <row r="340" spans="1:89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</row>
    <row r="341" spans="1:89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</row>
    <row r="342" spans="1:89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</row>
    <row r="343" spans="1:89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</row>
    <row r="344" spans="1:89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</row>
    <row r="345" spans="1:89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</row>
    <row r="346" spans="1:89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</row>
    <row r="347" spans="1:89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</row>
    <row r="348" spans="1:89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</row>
    <row r="349" spans="1:8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</row>
    <row r="350" spans="1:89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</row>
    <row r="351" spans="1:89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</row>
    <row r="352" spans="1:89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</row>
    <row r="353" spans="1:89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</row>
    <row r="354" spans="1:89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</row>
    <row r="355" spans="1:89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</row>
    <row r="356" spans="1:89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</row>
    <row r="357" spans="1:89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</row>
    <row r="358" spans="1:89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</row>
    <row r="359" spans="1:8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</row>
    <row r="360" spans="1:89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</row>
    <row r="361" spans="1:89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</row>
    <row r="362" spans="1:89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</row>
    <row r="363" spans="1:89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</row>
    <row r="364" spans="1:89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</row>
    <row r="365" spans="1:89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</row>
    <row r="366" spans="1:89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</row>
    <row r="367" spans="1:89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</row>
    <row r="368" spans="1:89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</row>
    <row r="369" spans="1:8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</row>
    <row r="370" spans="1:89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</row>
    <row r="371" spans="1:89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</row>
    <row r="372" spans="1:89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</row>
    <row r="373" spans="1:89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</row>
    <row r="374" spans="1:89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</row>
    <row r="375" spans="1:89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</row>
    <row r="376" spans="1:89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</row>
    <row r="377" spans="1:89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</row>
    <row r="378" spans="1:89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</row>
    <row r="379" spans="1:8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</row>
    <row r="380" spans="1:89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</row>
    <row r="381" spans="1:89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</row>
    <row r="382" spans="1:89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</row>
    <row r="383" spans="1:89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</row>
    <row r="384" spans="1:89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</row>
    <row r="385" spans="1:89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</row>
    <row r="386" spans="1:89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</row>
    <row r="387" spans="1:89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</row>
    <row r="388" spans="1:89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</row>
    <row r="389" spans="1: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</row>
    <row r="390" spans="1:89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</row>
    <row r="391" spans="1:89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</row>
    <row r="392" spans="1:89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</row>
    <row r="393" spans="1:89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</row>
    <row r="394" spans="1:89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</row>
    <row r="395" spans="1:89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</row>
    <row r="396" spans="1:89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</row>
    <row r="397" spans="1:89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</row>
    <row r="398" spans="1:89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</row>
    <row r="399" spans="1:8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</row>
    <row r="400" spans="1:89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</row>
    <row r="401" spans="1:89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</row>
    <row r="402" spans="1:89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</row>
    <row r="403" spans="1:89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</row>
    <row r="404" spans="1:89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</row>
    <row r="405" spans="1:89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</row>
    <row r="406" spans="1:89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</row>
    <row r="407" spans="1:89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</row>
    <row r="408" spans="1:89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</row>
    <row r="409" spans="1:8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</row>
    <row r="410" spans="1:89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</row>
    <row r="411" spans="1:89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</row>
    <row r="412" spans="1:89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</row>
    <row r="413" spans="1:89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</row>
    <row r="414" spans="1:89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</row>
    <row r="415" spans="1:89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</row>
    <row r="416" spans="1:89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</row>
    <row r="417" spans="1:89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</row>
    <row r="418" spans="1:89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</row>
    <row r="419" spans="1:8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</row>
    <row r="420" spans="1:89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</row>
    <row r="421" spans="1:89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</row>
    <row r="422" spans="1:89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</row>
    <row r="423" spans="1:89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</row>
    <row r="424" spans="1:89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</row>
    <row r="425" spans="1:89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</row>
    <row r="426" spans="1:89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</row>
    <row r="427" spans="1:89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</row>
    <row r="428" spans="1:89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</row>
    <row r="429" spans="1:8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</row>
    <row r="430" spans="1:89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</row>
    <row r="431" spans="1:89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</row>
    <row r="432" spans="1:89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</row>
    <row r="433" spans="1:89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</row>
    <row r="434" spans="1:89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</row>
    <row r="435" spans="1:89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</row>
    <row r="436" spans="1:89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</row>
    <row r="437" spans="1:89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</row>
    <row r="438" spans="1:89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</row>
    <row r="439" spans="1:8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</row>
    <row r="440" spans="1:89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</row>
    <row r="441" spans="1:89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</row>
    <row r="442" spans="1:89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</row>
    <row r="443" spans="1:89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</row>
    <row r="444" spans="1:89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</row>
    <row r="445" spans="1:89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</row>
    <row r="446" spans="1:89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</row>
    <row r="447" spans="1:89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</row>
    <row r="448" spans="1:89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</row>
    <row r="449" spans="1:8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</row>
    <row r="450" spans="1:89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</row>
    <row r="451" spans="1:89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</row>
    <row r="452" spans="1:89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</row>
    <row r="453" spans="1:89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</row>
    <row r="454" spans="1:89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</row>
    <row r="455" spans="1:89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</row>
    <row r="456" spans="1:89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</row>
    <row r="457" spans="1:89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</row>
    <row r="458" spans="1:89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</row>
    <row r="459" spans="1:8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</row>
    <row r="460" spans="1:89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</row>
    <row r="461" spans="1:89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</row>
    <row r="462" spans="1:89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</row>
    <row r="463" spans="1:89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</row>
    <row r="464" spans="1:89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</row>
    <row r="465" spans="1:89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</row>
    <row r="466" spans="1:89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</row>
    <row r="467" spans="1:89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</row>
    <row r="468" spans="1:89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</row>
    <row r="469" spans="1:8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</row>
    <row r="470" spans="1:89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</row>
    <row r="471" spans="1:89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</row>
    <row r="472" spans="1:89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</row>
    <row r="473" spans="1:89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</row>
    <row r="474" spans="1:89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</row>
    <row r="475" spans="1:89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</row>
    <row r="476" spans="1:89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</row>
    <row r="477" spans="1:89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</row>
    <row r="478" spans="1:89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</row>
    <row r="479" spans="1:8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</row>
    <row r="480" spans="1:89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</row>
    <row r="481" spans="1:89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</row>
    <row r="482" spans="1:89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</row>
    <row r="483" spans="1:89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</row>
    <row r="484" spans="1:89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</row>
    <row r="485" spans="1:89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</row>
    <row r="486" spans="1:89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</row>
    <row r="487" spans="1:89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</row>
    <row r="488" spans="1:89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</row>
    <row r="489" spans="1: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</row>
    <row r="490" spans="1:89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</row>
    <row r="491" spans="1:89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</row>
    <row r="492" spans="1:89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</row>
    <row r="493" spans="1:89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</row>
    <row r="494" spans="1:89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</row>
    <row r="495" spans="1:89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</row>
    <row r="496" spans="1:89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</row>
    <row r="497" spans="1:89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</row>
    <row r="498" spans="1:89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</row>
    <row r="499" spans="1:8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</row>
    <row r="500" spans="1:89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</row>
    <row r="501" spans="1:89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</row>
    <row r="502" spans="1:89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</row>
    <row r="503" spans="1:89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</row>
    <row r="504" spans="1:89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</row>
    <row r="505" spans="1:89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</row>
    <row r="506" spans="1:89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</row>
    <row r="507" spans="1:89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</row>
    <row r="508" spans="1:89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</row>
    <row r="509" spans="1:8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</row>
    <row r="510" spans="1:89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</row>
    <row r="511" spans="1:89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</row>
    <row r="512" spans="1:89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</row>
    <row r="513" spans="1:89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</row>
    <row r="514" spans="1:89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</row>
    <row r="515" spans="1:89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</row>
    <row r="516" spans="1:89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</row>
    <row r="517" spans="1:89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</row>
    <row r="518" spans="1:89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</row>
    <row r="519" spans="1:8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</row>
    <row r="520" spans="1:89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</row>
    <row r="521" spans="1:89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</row>
    <row r="522" spans="1:89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</row>
    <row r="523" spans="1:89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</row>
    <row r="524" spans="1:89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</row>
    <row r="525" spans="1:89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</row>
    <row r="526" spans="1:89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</row>
    <row r="527" spans="1:89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</row>
    <row r="528" spans="1:89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</row>
    <row r="529" spans="1:8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</row>
    <row r="530" spans="1:89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</row>
    <row r="531" spans="1:89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</row>
    <row r="532" spans="1:89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</row>
    <row r="533" spans="1:89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</row>
    <row r="534" spans="1:89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</row>
    <row r="535" spans="1:89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</row>
    <row r="536" spans="1:89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</row>
    <row r="537" spans="1:89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</row>
    <row r="538" spans="1:89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</row>
    <row r="539" spans="1:8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</row>
    <row r="540" spans="1:89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</row>
    <row r="541" spans="1:89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</row>
    <row r="542" spans="1:89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</row>
    <row r="543" spans="1:89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</row>
    <row r="544" spans="1:89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</row>
    <row r="545" spans="1:89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</row>
    <row r="546" spans="1:89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</row>
    <row r="547" spans="1:89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</row>
    <row r="548" spans="1:89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</row>
    <row r="549" spans="1:8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</row>
    <row r="550" spans="1:89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</row>
    <row r="551" spans="1:89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</row>
    <row r="552" spans="1:89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</row>
    <row r="553" spans="1:89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</row>
    <row r="554" spans="1:89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</row>
    <row r="555" spans="1:89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</row>
    <row r="556" spans="1:89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</row>
    <row r="557" spans="1:89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</row>
    <row r="558" spans="1:89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</row>
    <row r="559" spans="1:8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</row>
    <row r="560" spans="1:89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</row>
    <row r="561" spans="1:89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</row>
    <row r="562" spans="1:89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</row>
    <row r="563" spans="1:89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</row>
    <row r="564" spans="1:89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</row>
    <row r="565" spans="1:89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</row>
    <row r="566" spans="1:89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</row>
    <row r="567" spans="1:89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</row>
    <row r="568" spans="1:89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</row>
    <row r="569" spans="1:8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</row>
    <row r="570" spans="1:89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</row>
    <row r="571" spans="1:89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</row>
    <row r="572" spans="1:89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</row>
    <row r="573" spans="1:89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</row>
    <row r="574" spans="1:89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</row>
    <row r="575" spans="1:89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</row>
    <row r="576" spans="1:89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</row>
    <row r="577" spans="1:89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</row>
    <row r="578" spans="1:89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</row>
    <row r="579" spans="1:8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</row>
    <row r="580" spans="1:89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</row>
    <row r="581" spans="1:89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</row>
    <row r="582" spans="1:89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</row>
    <row r="583" spans="1:89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</row>
    <row r="584" spans="1:89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</row>
    <row r="585" spans="1:89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</row>
    <row r="586" spans="1:89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</row>
    <row r="587" spans="1:89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</row>
    <row r="588" spans="1:89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</row>
    <row r="589" spans="1: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</row>
    <row r="590" spans="1:89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</row>
    <row r="591" spans="1:89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</row>
    <row r="592" spans="1:89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</row>
    <row r="593" spans="1:89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</row>
    <row r="594" spans="1:89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</row>
    <row r="595" spans="1:89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</row>
    <row r="596" spans="1:89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</row>
    <row r="597" spans="1:89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</row>
    <row r="598" spans="1:89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</row>
    <row r="599" spans="1:8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</row>
    <row r="600" spans="1:89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</row>
    <row r="601" spans="1:89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</row>
    <row r="602" spans="1:89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</row>
    <row r="603" spans="1:89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</row>
    <row r="604" spans="1:89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</row>
    <row r="605" spans="1:89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</row>
    <row r="606" spans="1:89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</row>
    <row r="607" spans="1:89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</row>
    <row r="608" spans="1:89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</row>
    <row r="609" spans="1:8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</row>
    <row r="610" spans="1:89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</row>
    <row r="611" spans="1:89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</row>
    <row r="612" spans="1:89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</row>
    <row r="613" spans="1:89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</row>
    <row r="614" spans="1:89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</row>
    <row r="615" spans="1:89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</row>
    <row r="616" spans="1:89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</row>
    <row r="617" spans="1:89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</row>
    <row r="618" spans="1:89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</row>
    <row r="619" spans="1:8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</row>
    <row r="620" spans="1:89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</row>
    <row r="621" spans="1:89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</row>
    <row r="622" spans="1:89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</row>
    <row r="623" spans="1:89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</row>
    <row r="624" spans="1:89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</row>
    <row r="625" spans="1:89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</row>
    <row r="626" spans="1:89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</row>
    <row r="627" spans="1:89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</row>
    <row r="628" spans="1:89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</row>
    <row r="629" spans="1:8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</row>
    <row r="630" spans="1:89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</row>
    <row r="631" spans="1:89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</row>
    <row r="632" spans="1:89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</row>
    <row r="633" spans="1:89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</row>
    <row r="634" spans="1:89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</row>
    <row r="635" spans="1:89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</row>
    <row r="636" spans="1:89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</row>
    <row r="637" spans="1:89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</row>
    <row r="638" spans="1:89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</row>
    <row r="639" spans="1:8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</row>
    <row r="640" spans="1:89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</row>
    <row r="641" spans="1:89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</row>
    <row r="642" spans="1:89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</row>
    <row r="643" spans="1:89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</row>
    <row r="644" spans="1:89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</row>
    <row r="645" spans="1:89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</row>
    <row r="646" spans="1:89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</row>
    <row r="647" spans="1:89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</row>
    <row r="648" spans="1:89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</row>
    <row r="649" spans="1:8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</row>
    <row r="650" spans="1:89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</row>
    <row r="651" spans="1:89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</row>
    <row r="652" spans="1:89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</row>
    <row r="653" spans="1:89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</row>
    <row r="654" spans="1:89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</row>
    <row r="655" spans="1:89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</row>
    <row r="656" spans="1:89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</row>
    <row r="657" spans="1:89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</row>
    <row r="658" spans="1:89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</row>
    <row r="659" spans="1:8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</row>
    <row r="660" spans="1:89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</row>
    <row r="661" spans="1:89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</row>
    <row r="662" spans="1:89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</row>
    <row r="663" spans="1:89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</row>
    <row r="664" spans="1:89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</row>
    <row r="665" spans="1:89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</row>
    <row r="666" spans="1:89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</row>
    <row r="667" spans="1:89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</row>
    <row r="668" spans="1:89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</row>
    <row r="669" spans="1:8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</row>
    <row r="670" spans="1:89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</row>
    <row r="671" spans="1:89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</row>
    <row r="672" spans="1:89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</row>
    <row r="673" spans="1:89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</row>
    <row r="674" spans="1:89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</row>
    <row r="675" spans="1:89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</row>
    <row r="676" spans="1:89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</row>
    <row r="677" spans="1:89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</row>
    <row r="678" spans="1:89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</row>
    <row r="679" spans="1:8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</row>
    <row r="680" spans="1:89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</row>
    <row r="681" spans="1:89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</row>
    <row r="682" spans="1:89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</row>
    <row r="683" spans="1:89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</row>
    <row r="684" spans="1:89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</row>
    <row r="685" spans="1:89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</row>
    <row r="686" spans="1:89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</row>
    <row r="687" spans="1:89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</row>
    <row r="688" spans="1:89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</row>
    <row r="689" spans="1: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</row>
    <row r="690" spans="1:89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</row>
    <row r="691" spans="1:89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</row>
    <row r="692" spans="1:89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</row>
    <row r="693" spans="1:89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</row>
    <row r="694" spans="1:89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</row>
    <row r="695" spans="1:89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</row>
    <row r="696" spans="1:89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</row>
    <row r="697" spans="1:89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</row>
    <row r="698" spans="1:89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</row>
    <row r="699" spans="1:8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</row>
    <row r="700" spans="1:89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</row>
    <row r="701" spans="1:89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</row>
    <row r="702" spans="1:89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</row>
    <row r="703" spans="1:89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</row>
    <row r="704" spans="1:89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</row>
    <row r="705" spans="1:89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</row>
    <row r="706" spans="1:89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</row>
    <row r="707" spans="1:89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</row>
    <row r="708" spans="1:89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</row>
    <row r="709" spans="1:8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</row>
    <row r="710" spans="1:89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</row>
    <row r="711" spans="1:89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</row>
    <row r="712" spans="1:89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</row>
    <row r="713" spans="1:89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</row>
    <row r="714" spans="1:89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</row>
    <row r="715" spans="1:89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</row>
    <row r="716" spans="1:89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</row>
    <row r="717" spans="1:89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</row>
    <row r="718" spans="1:89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</row>
    <row r="719" spans="1:8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</row>
    <row r="720" spans="1:89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</row>
    <row r="721" spans="1:89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</row>
    <row r="722" spans="1:89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</row>
    <row r="723" spans="1:89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</row>
    <row r="724" spans="1:89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</row>
    <row r="725" spans="1:89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</row>
    <row r="726" spans="1:89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</row>
    <row r="727" spans="1:89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</row>
    <row r="728" spans="1:89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</row>
    <row r="729" spans="1:8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</row>
    <row r="730" spans="1:89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</row>
    <row r="731" spans="1:89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</row>
    <row r="732" spans="1:89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</row>
    <row r="733" spans="1:89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</row>
    <row r="734" spans="1:89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</row>
    <row r="735" spans="1:89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</row>
    <row r="736" spans="1:89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</row>
    <row r="737" spans="1:89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</row>
    <row r="738" spans="1:89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</row>
    <row r="739" spans="1:8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</row>
    <row r="740" spans="1:89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</row>
    <row r="741" spans="1:89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</row>
    <row r="742" spans="1:89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</row>
    <row r="743" spans="1:89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</row>
    <row r="744" spans="1:89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</row>
    <row r="745" spans="1:89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</row>
    <row r="746" spans="1:89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</row>
    <row r="747" spans="1:89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</row>
    <row r="748" spans="1:89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</row>
    <row r="749" spans="1:8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</row>
    <row r="750" spans="1:89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</row>
    <row r="751" spans="1:89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</row>
    <row r="752" spans="1:89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</row>
    <row r="753" spans="1:89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</row>
    <row r="754" spans="1:89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</row>
    <row r="755" spans="1:89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</row>
    <row r="756" spans="1:89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</row>
    <row r="757" spans="1:89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</row>
    <row r="758" spans="1:89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</row>
    <row r="759" spans="1:8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</row>
    <row r="760" spans="1:89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</row>
    <row r="761" spans="1:89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</row>
    <row r="762" spans="1:89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</row>
    <row r="763" spans="1:89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</row>
    <row r="764" spans="1:89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</row>
  </sheetData>
  <mergeCells count="78">
    <mergeCell ref="A159:C159"/>
    <mergeCell ref="A201:C201"/>
    <mergeCell ref="A173:C173"/>
    <mergeCell ref="A183:C183"/>
    <mergeCell ref="A184:C184"/>
    <mergeCell ref="A185:C185"/>
    <mergeCell ref="A158:C158"/>
    <mergeCell ref="A149:C149"/>
    <mergeCell ref="A1:J1"/>
    <mergeCell ref="B3:D3"/>
    <mergeCell ref="E3:G3"/>
    <mergeCell ref="H3:J3"/>
    <mergeCell ref="A2:J2"/>
    <mergeCell ref="A140:A141"/>
    <mergeCell ref="D132:I132"/>
    <mergeCell ref="C132:C133"/>
    <mergeCell ref="D149:E149"/>
    <mergeCell ref="D152:E152"/>
    <mergeCell ref="D155:E155"/>
    <mergeCell ref="D156:E156"/>
    <mergeCell ref="D154:E154"/>
    <mergeCell ref="D153:E153"/>
    <mergeCell ref="H140:H141"/>
    <mergeCell ref="A138:F138"/>
    <mergeCell ref="B140:B141"/>
    <mergeCell ref="C140:C141"/>
    <mergeCell ref="D140:G140"/>
    <mergeCell ref="A139:H139"/>
    <mergeCell ref="A137:F137"/>
    <mergeCell ref="A132:A133"/>
    <mergeCell ref="B132:B133"/>
    <mergeCell ref="J131:P131"/>
    <mergeCell ref="K132:P132"/>
    <mergeCell ref="J132:J133"/>
    <mergeCell ref="A130:L130"/>
    <mergeCell ref="A110:I110"/>
    <mergeCell ref="A129:M129"/>
    <mergeCell ref="A89:I89"/>
    <mergeCell ref="H90:H91"/>
    <mergeCell ref="A112:A113"/>
    <mergeCell ref="C112:L112"/>
    <mergeCell ref="B112:B113"/>
    <mergeCell ref="A109:I109"/>
    <mergeCell ref="A72:D72"/>
    <mergeCell ref="A88:J88"/>
    <mergeCell ref="A90:A91"/>
    <mergeCell ref="C90:C91"/>
    <mergeCell ref="D90:G90"/>
    <mergeCell ref="B90:B91"/>
    <mergeCell ref="A87:J87"/>
    <mergeCell ref="A78:E78"/>
    <mergeCell ref="B79:D79"/>
    <mergeCell ref="I90:I91"/>
    <mergeCell ref="A71:D71"/>
    <mergeCell ref="A61:N61"/>
    <mergeCell ref="A63:A64"/>
    <mergeCell ref="C34:C35"/>
    <mergeCell ref="B63:B64"/>
    <mergeCell ref="C63:C64"/>
    <mergeCell ref="H34:H35"/>
    <mergeCell ref="D63:K63"/>
    <mergeCell ref="H62:K62"/>
    <mergeCell ref="A33:A35"/>
    <mergeCell ref="G34:G35"/>
    <mergeCell ref="B33:B35"/>
    <mergeCell ref="D34:F34"/>
    <mergeCell ref="I34:I35"/>
    <mergeCell ref="G33:H33"/>
    <mergeCell ref="C33:F33"/>
    <mergeCell ref="D32:I32"/>
    <mergeCell ref="H4:J4"/>
    <mergeCell ref="A6:C6"/>
    <mergeCell ref="A30:J30"/>
    <mergeCell ref="A20:C20"/>
    <mergeCell ref="B4:D4"/>
    <mergeCell ref="E4:G4"/>
    <mergeCell ref="A7:C7"/>
    <mergeCell ref="A31:J31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81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H68:K69 D66:K67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34"/>
  </sheetPr>
  <dimension ref="A1:AF296"/>
  <sheetViews>
    <sheetView topLeftCell="A48" zoomScale="59" workbookViewId="0">
      <selection activeCell="P107" sqref="P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3" width="12" style="5" customWidth="1"/>
    <col min="14" max="14" width="11.28515625" style="5" customWidth="1"/>
    <col min="15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15.75" customHeight="1">
      <c r="A2" s="571" t="s">
        <v>242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0</v>
      </c>
      <c r="C3" s="565"/>
      <c r="D3" s="566"/>
      <c r="E3" s="564" t="s">
        <v>1</v>
      </c>
      <c r="F3" s="565"/>
      <c r="G3" s="566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 t="s">
        <v>2</v>
      </c>
      <c r="C4" s="578"/>
      <c r="D4" s="578"/>
      <c r="E4" s="540">
        <v>57146781</v>
      </c>
      <c r="F4" s="578"/>
      <c r="G4" s="578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91.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253">
        <f>C38+C47+C51+C52+C53+C54</f>
        <v>174</v>
      </c>
      <c r="D37" s="253">
        <f>D38+D47+D48+D51+D53+D54</f>
        <v>149</v>
      </c>
      <c r="E37" s="253">
        <f>E38+E47+E48+E51+E53+E54</f>
        <v>0</v>
      </c>
      <c r="F37" s="253">
        <f>F38+F47+F48+F51+F53+F54</f>
        <v>0</v>
      </c>
      <c r="G37" s="253">
        <f>G38+G47+G48+G51+G53+G54</f>
        <v>7</v>
      </c>
      <c r="H37" s="253">
        <f>H38+H47+H48+H51+H53+H54</f>
        <v>6</v>
      </c>
      <c r="I37" s="253">
        <f>I38+I47+I51+I52+I53+I54</f>
        <v>139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174</v>
      </c>
      <c r="D47" s="257">
        <v>149</v>
      </c>
      <c r="E47" s="257">
        <v>0</v>
      </c>
      <c r="F47" s="257">
        <v>0</v>
      </c>
      <c r="G47" s="257">
        <v>7</v>
      </c>
      <c r="H47" s="257">
        <v>6</v>
      </c>
      <c r="I47" s="257">
        <v>139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57"/>
      <c r="D52" s="263" t="s">
        <v>62</v>
      </c>
      <c r="E52" s="264"/>
      <c r="F52" s="264"/>
      <c r="G52" s="257"/>
      <c r="H52" s="263" t="s">
        <v>62</v>
      </c>
      <c r="I52" s="257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174</v>
      </c>
      <c r="D66" s="254"/>
      <c r="E66" s="254">
        <v>6</v>
      </c>
      <c r="F66" s="254">
        <v>18</v>
      </c>
      <c r="G66" s="254">
        <v>40</v>
      </c>
      <c r="H66" s="254">
        <v>41</v>
      </c>
      <c r="I66" s="254">
        <v>30</v>
      </c>
      <c r="J66" s="254">
        <v>38</v>
      </c>
      <c r="K66" s="254">
        <v>1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89</v>
      </c>
      <c r="D67" s="254"/>
      <c r="E67" s="254">
        <v>1</v>
      </c>
      <c r="F67" s="254">
        <v>11</v>
      </c>
      <c r="G67" s="254">
        <v>22</v>
      </c>
      <c r="H67" s="254">
        <v>19</v>
      </c>
      <c r="I67" s="254">
        <v>13</v>
      </c>
      <c r="J67" s="254">
        <v>23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174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D82</f>
        <v>174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f>C95+C96+C97+C98</f>
        <v>13</v>
      </c>
      <c r="D93" s="270">
        <f t="shared" ref="D93:I93" si="1">D95+D96+D97+D98</f>
        <v>12</v>
      </c>
      <c r="E93" s="270">
        <f t="shared" si="1"/>
        <v>12</v>
      </c>
      <c r="F93" s="270">
        <f t="shared" si="1"/>
        <v>1</v>
      </c>
      <c r="G93" s="270">
        <f t="shared" si="1"/>
        <v>1</v>
      </c>
      <c r="H93" s="270">
        <f t="shared" si="1"/>
        <v>13</v>
      </c>
      <c r="I93" s="270">
        <f t="shared" si="1"/>
        <v>0</v>
      </c>
      <c r="J93" s="198">
        <f t="shared" ref="J93:J103" si="2">D93+F93</f>
        <v>13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2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9</v>
      </c>
      <c r="D95" s="16">
        <v>9</v>
      </c>
      <c r="E95" s="16">
        <v>9</v>
      </c>
      <c r="F95" s="16"/>
      <c r="G95" s="16"/>
      <c r="H95" s="16">
        <v>9</v>
      </c>
      <c r="I95" s="16"/>
      <c r="J95" s="198">
        <f t="shared" si="2"/>
        <v>9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/>
      <c r="J96" s="198">
        <f t="shared" si="2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2</v>
      </c>
      <c r="D97" s="16">
        <v>1</v>
      </c>
      <c r="E97" s="16">
        <v>1</v>
      </c>
      <c r="F97" s="16">
        <v>1</v>
      </c>
      <c r="G97" s="16">
        <v>1</v>
      </c>
      <c r="H97" s="16">
        <v>2</v>
      </c>
      <c r="I97" s="16"/>
      <c r="J97" s="198">
        <f t="shared" si="2"/>
        <v>2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>
        <v>1</v>
      </c>
      <c r="E98" s="16">
        <v>1</v>
      </c>
      <c r="F98" s="16"/>
      <c r="G98" s="16"/>
      <c r="H98" s="16">
        <v>1</v>
      </c>
      <c r="I98" s="16"/>
      <c r="J98" s="198">
        <f t="shared" si="2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2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2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2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2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2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1" customHeight="1">
      <c r="A107" s="13" t="s">
        <v>288</v>
      </c>
      <c r="B107" s="47">
        <v>14</v>
      </c>
      <c r="C107" s="16">
        <v>11</v>
      </c>
      <c r="D107" s="55">
        <v>11</v>
      </c>
      <c r="E107" s="55">
        <v>11</v>
      </c>
      <c r="F107" s="55"/>
      <c r="G107" s="55"/>
      <c r="H107" s="16">
        <v>11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v>2</v>
      </c>
      <c r="D115" s="270">
        <f>D117+D118+D119+D120+D121+D122+D123+D124+D125+D126+D127</f>
        <v>0</v>
      </c>
      <c r="E115" s="270">
        <v>1</v>
      </c>
      <c r="F115" s="270">
        <v>2</v>
      </c>
      <c r="G115" s="270">
        <v>4</v>
      </c>
      <c r="H115" s="270">
        <v>2</v>
      </c>
      <c r="I115" s="270">
        <f>I117+I118+I119+I120+I121+I122+I123+I124+I125+I126+I127</f>
        <v>0</v>
      </c>
      <c r="J115" s="270">
        <v>1</v>
      </c>
      <c r="K115" s="270">
        <v>1</v>
      </c>
      <c r="L115" s="270">
        <f>L117+L118+L119+L120+L121+L122+L123+L124+L125+L126+L127</f>
        <v>0</v>
      </c>
      <c r="M115" s="151">
        <f>SUM(C115:L115)</f>
        <v>13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3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>
        <v>1</v>
      </c>
      <c r="D117" s="16">
        <v>0</v>
      </c>
      <c r="E117" s="16">
        <v>1</v>
      </c>
      <c r="F117" s="16">
        <v>2</v>
      </c>
      <c r="G117" s="16">
        <v>3</v>
      </c>
      <c r="H117" s="16">
        <v>1</v>
      </c>
      <c r="I117" s="276">
        <v>0</v>
      </c>
      <c r="J117" s="276">
        <v>1</v>
      </c>
      <c r="K117" s="276">
        <v>0</v>
      </c>
      <c r="L117" s="276">
        <v>0</v>
      </c>
      <c r="M117" s="151">
        <f t="shared" si="3"/>
        <v>9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1</v>
      </c>
      <c r="I118" s="276">
        <v>0</v>
      </c>
      <c r="J118" s="276">
        <v>0</v>
      </c>
      <c r="K118" s="276">
        <v>0</v>
      </c>
      <c r="L118" s="276">
        <v>0</v>
      </c>
      <c r="M118" s="151">
        <f t="shared" si="3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>
        <v>0</v>
      </c>
      <c r="D119" s="16">
        <v>0</v>
      </c>
      <c r="E119" s="16">
        <v>0</v>
      </c>
      <c r="F119" s="16">
        <v>0</v>
      </c>
      <c r="G119" s="16">
        <v>1</v>
      </c>
      <c r="H119" s="16">
        <v>0</v>
      </c>
      <c r="I119" s="16">
        <v>0</v>
      </c>
      <c r="J119" s="16">
        <v>0</v>
      </c>
      <c r="K119" s="16">
        <v>1</v>
      </c>
      <c r="L119" s="16">
        <v>0</v>
      </c>
      <c r="M119" s="151">
        <f t="shared" si="3"/>
        <v>2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>
        <v>1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51">
        <f t="shared" si="3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3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3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3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3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3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3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3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13</v>
      </c>
      <c r="D135" s="16">
        <v>1</v>
      </c>
      <c r="E135" s="16">
        <v>0</v>
      </c>
      <c r="F135" s="16">
        <v>2</v>
      </c>
      <c r="G135" s="16">
        <v>2</v>
      </c>
      <c r="H135" s="16">
        <v>2</v>
      </c>
      <c r="I135" s="16">
        <v>6</v>
      </c>
      <c r="J135" s="253">
        <f>K135+L135+M135+N135+O135+P135</f>
        <v>13</v>
      </c>
      <c r="K135" s="54">
        <v>4</v>
      </c>
      <c r="L135" s="54">
        <v>0</v>
      </c>
      <c r="M135" s="54">
        <v>2</v>
      </c>
      <c r="N135" s="54">
        <v>0</v>
      </c>
      <c r="O135" s="54">
        <v>3</v>
      </c>
      <c r="P135" s="54">
        <v>4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2457</v>
      </c>
      <c r="D143" s="281"/>
      <c r="E143" s="281">
        <v>2457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2457</v>
      </c>
      <c r="D144" s="281"/>
      <c r="E144" s="281">
        <v>2457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972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168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v>852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2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2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74.400000000000006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74.400000000000006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>
        <f>43000/1000</f>
        <v>43</v>
      </c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74.400000000000006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74.400000000000006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/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/>
      <c r="D213" s="146"/>
      <c r="E213" s="133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</sheetData>
  <mergeCells count="78">
    <mergeCell ref="E4:G4"/>
    <mergeCell ref="A33:A35"/>
    <mergeCell ref="B4:D4"/>
    <mergeCell ref="H4:J4"/>
    <mergeCell ref="A30:J30"/>
    <mergeCell ref="A7:C7"/>
    <mergeCell ref="A20:C20"/>
    <mergeCell ref="B33:B35"/>
    <mergeCell ref="A6:C6"/>
    <mergeCell ref="A31:J31"/>
    <mergeCell ref="C34:C35"/>
    <mergeCell ref="C33:F33"/>
    <mergeCell ref="D32:I32"/>
    <mergeCell ref="D34:F34"/>
    <mergeCell ref="G33:H33"/>
    <mergeCell ref="A1:J1"/>
    <mergeCell ref="B3:D3"/>
    <mergeCell ref="E3:G3"/>
    <mergeCell ref="H3:J3"/>
    <mergeCell ref="A2:J2"/>
    <mergeCell ref="A61:N61"/>
    <mergeCell ref="A89:I89"/>
    <mergeCell ref="A63:A64"/>
    <mergeCell ref="H62:K62"/>
    <mergeCell ref="H34:H35"/>
    <mergeCell ref="I34:I35"/>
    <mergeCell ref="A72:D72"/>
    <mergeCell ref="B79:D79"/>
    <mergeCell ref="G34:G35"/>
    <mergeCell ref="A88:J88"/>
    <mergeCell ref="C63:C64"/>
    <mergeCell ref="B63:B64"/>
    <mergeCell ref="A78:E78"/>
    <mergeCell ref="D63:K63"/>
    <mergeCell ref="A71:D71"/>
    <mergeCell ref="A109:I109"/>
    <mergeCell ref="A90:A91"/>
    <mergeCell ref="I90:I91"/>
    <mergeCell ref="A140:A141"/>
    <mergeCell ref="K132:P132"/>
    <mergeCell ref="A110:I110"/>
    <mergeCell ref="A129:M129"/>
    <mergeCell ref="A112:A113"/>
    <mergeCell ref="B112:B113"/>
    <mergeCell ref="H90:H91"/>
    <mergeCell ref="B90:B91"/>
    <mergeCell ref="D155:E155"/>
    <mergeCell ref="C112:L112"/>
    <mergeCell ref="A130:L130"/>
    <mergeCell ref="A139:H139"/>
    <mergeCell ref="J132:J133"/>
    <mergeCell ref="H140:H141"/>
    <mergeCell ref="B140:B141"/>
    <mergeCell ref="D140:G140"/>
    <mergeCell ref="D132:I132"/>
    <mergeCell ref="J131:P131"/>
    <mergeCell ref="A158:C158"/>
    <mergeCell ref="A87:J87"/>
    <mergeCell ref="C140:C141"/>
    <mergeCell ref="A138:F138"/>
    <mergeCell ref="B132:B133"/>
    <mergeCell ref="C132:C133"/>
    <mergeCell ref="A132:A133"/>
    <mergeCell ref="A137:F137"/>
    <mergeCell ref="C90:C91"/>
    <mergeCell ref="D90:G90"/>
    <mergeCell ref="D156:E156"/>
    <mergeCell ref="D149:E149"/>
    <mergeCell ref="D153:E153"/>
    <mergeCell ref="D154:E154"/>
    <mergeCell ref="A149:C149"/>
    <mergeCell ref="D152:E152"/>
    <mergeCell ref="A159:C159"/>
    <mergeCell ref="A201:C201"/>
    <mergeCell ref="A183:C183"/>
    <mergeCell ref="A184:C184"/>
    <mergeCell ref="A185:C185"/>
    <mergeCell ref="A173:C17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pageMargins left="0.7" right="0.7" top="0.75" bottom="0.75" header="0.3" footer="0.3"/>
  <pageSetup paperSize="9" scale="55" orientation="landscape" r:id="rId1"/>
  <ignoredErrors>
    <ignoredError sqref="B4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10"/>
  </sheetPr>
  <dimension ref="A1:AF295"/>
  <sheetViews>
    <sheetView topLeftCell="A55" zoomScale="59" workbookViewId="0">
      <selection activeCell="N107" sqref="N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4" width="12.140625" style="5" customWidth="1"/>
    <col min="15" max="15" width="0.28515625" style="5" customWidth="1"/>
    <col min="16" max="16" width="12.140625" style="5" customWidth="1"/>
    <col min="17" max="16384" width="9.140625" style="5"/>
  </cols>
  <sheetData>
    <row r="1" spans="1:21" s="2" customFormat="1" ht="15.75" customHeight="1">
      <c r="A1" s="563" t="s">
        <v>387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21" s="2" customFormat="1" ht="15.75" customHeight="1">
      <c r="A2" s="571" t="s">
        <v>199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21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  <c r="Q3" s="2"/>
      <c r="R3" s="2"/>
      <c r="S3" s="2"/>
      <c r="T3" s="2"/>
      <c r="U3" s="2"/>
    </row>
    <row r="4" spans="1:21" s="2" customFormat="1" ht="15">
      <c r="A4" s="171" t="s">
        <v>2</v>
      </c>
      <c r="B4" s="540">
        <v>48615455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21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21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21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21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21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21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21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21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21" ht="63" customHeight="1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1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92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0</v>
      </c>
      <c r="D37" s="37">
        <f>D38+D47+D48+D51+D53+D54</f>
        <v>0</v>
      </c>
      <c r="E37" s="37">
        <f>E38+E47+E48+E51+E52+E53+E54</f>
        <v>0</v>
      </c>
      <c r="F37" s="37">
        <f>F38+F47+F48+F51+F52+F53+F54</f>
        <v>0</v>
      </c>
      <c r="G37" s="37">
        <f>G38+G47+G48+G51+G52+G53+G54</f>
        <v>0</v>
      </c>
      <c r="H37" s="37">
        <f>H38+H47+H48+H51+H53+H54</f>
        <v>0</v>
      </c>
      <c r="I37" s="37">
        <f>I38+I47+I48+I51+I52+I53+I54</f>
        <v>0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/>
      <c r="D47" s="257"/>
      <c r="E47" s="257"/>
      <c r="F47" s="257"/>
      <c r="G47" s="257"/>
      <c r="H47" s="257"/>
      <c r="I47" s="257"/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0</v>
      </c>
      <c r="D66" s="254"/>
      <c r="E66" s="254"/>
      <c r="F66" s="254"/>
      <c r="G66" s="254"/>
      <c r="H66" s="254"/>
      <c r="I66" s="254"/>
      <c r="J66" s="254"/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0</v>
      </c>
      <c r="D67" s="254"/>
      <c r="E67" s="254"/>
      <c r="F67" s="254"/>
      <c r="G67" s="254"/>
      <c r="H67" s="254"/>
      <c r="I67" s="254"/>
      <c r="J67" s="254"/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0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0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4</v>
      </c>
      <c r="D93" s="270">
        <v>1</v>
      </c>
      <c r="E93" s="270">
        <v>1</v>
      </c>
      <c r="F93" s="270">
        <v>3</v>
      </c>
      <c r="G93" s="270">
        <v>3</v>
      </c>
      <c r="H93" s="270">
        <v>3</v>
      </c>
      <c r="I93" s="270">
        <v>1</v>
      </c>
      <c r="J93" s="198">
        <f t="shared" ref="J93:J103" si="1">D93+F93</f>
        <v>4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3</v>
      </c>
      <c r="D95" s="16">
        <v>1</v>
      </c>
      <c r="E95" s="16">
        <v>1</v>
      </c>
      <c r="F95" s="16">
        <v>2</v>
      </c>
      <c r="G95" s="16">
        <v>2</v>
      </c>
      <c r="H95" s="16">
        <v>3</v>
      </c>
      <c r="I95" s="16">
        <v>0</v>
      </c>
      <c r="J95" s="198">
        <f t="shared" si="1"/>
        <v>3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/>
      <c r="D96" s="16"/>
      <c r="E96" s="16"/>
      <c r="F96" s="16"/>
      <c r="G96" s="16"/>
      <c r="H96" s="16"/>
      <c r="I96" s="16"/>
      <c r="J96" s="198">
        <f t="shared" si="1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/>
      <c r="E97" s="16"/>
      <c r="F97" s="16">
        <v>1</v>
      </c>
      <c r="G97" s="16">
        <v>1</v>
      </c>
      <c r="H97" s="16"/>
      <c r="I97" s="16">
        <v>1</v>
      </c>
      <c r="J97" s="198">
        <f t="shared" si="1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1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1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1" customHeight="1">
      <c r="A107" s="13" t="s">
        <v>288</v>
      </c>
      <c r="B107" s="47">
        <v>14</v>
      </c>
      <c r="C107" s="16">
        <v>4</v>
      </c>
      <c r="D107" s="55">
        <v>1</v>
      </c>
      <c r="E107" s="55">
        <v>1</v>
      </c>
      <c r="F107" s="55">
        <v>3</v>
      </c>
      <c r="G107" s="55">
        <v>3</v>
      </c>
      <c r="H107" s="16">
        <v>3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2">C117+C118+C119+C120+C121+C122+C123+C124+C125+C126+C127</f>
        <v>0</v>
      </c>
      <c r="D115" s="270">
        <v>1</v>
      </c>
      <c r="E115" s="270">
        <f t="shared" si="2"/>
        <v>0</v>
      </c>
      <c r="F115" s="270">
        <f t="shared" si="2"/>
        <v>0</v>
      </c>
      <c r="G115" s="270">
        <v>1</v>
      </c>
      <c r="H115" s="270">
        <v>1</v>
      </c>
      <c r="I115" s="270">
        <f t="shared" si="2"/>
        <v>0</v>
      </c>
      <c r="J115" s="270">
        <f t="shared" si="2"/>
        <v>0</v>
      </c>
      <c r="K115" s="270">
        <v>1</v>
      </c>
      <c r="L115" s="270">
        <f t="shared" si="2"/>
        <v>0</v>
      </c>
      <c r="M115" s="151">
        <f>D115+E115+F115+G115+H115+I115+J115+K115+L115+C115</f>
        <v>4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3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>
        <v>1</v>
      </c>
      <c r="E117" s="16"/>
      <c r="F117" s="16"/>
      <c r="G117" s="16"/>
      <c r="H117" s="16">
        <v>1</v>
      </c>
      <c r="I117" s="276"/>
      <c r="J117" s="276"/>
      <c r="K117" s="276">
        <v>1</v>
      </c>
      <c r="L117" s="276"/>
      <c r="M117" s="151">
        <f t="shared" si="3"/>
        <v>3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3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>
        <v>1</v>
      </c>
      <c r="H119" s="16"/>
      <c r="I119" s="16"/>
      <c r="J119" s="16"/>
      <c r="K119" s="16"/>
      <c r="L119" s="16"/>
      <c r="M119" s="151">
        <f t="shared" si="3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3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3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3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3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3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3"/>
        <v>0</v>
      </c>
      <c r="N125" s="2"/>
      <c r="O125" s="2"/>
      <c r="P125" s="2"/>
    </row>
    <row r="126" spans="1:32" ht="13.5" customHeight="1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3"/>
        <v>0</v>
      </c>
      <c r="N126" s="2"/>
      <c r="O126" s="2"/>
      <c r="P126" s="2"/>
    </row>
    <row r="127" spans="1:32" ht="15" customHeight="1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3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141.7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4</v>
      </c>
      <c r="D135" s="16"/>
      <c r="E135" s="16"/>
      <c r="F135" s="16">
        <v>1</v>
      </c>
      <c r="G135" s="16">
        <v>1</v>
      </c>
      <c r="H135" s="16"/>
      <c r="I135" s="16">
        <v>2</v>
      </c>
      <c r="J135" s="253">
        <v>4</v>
      </c>
      <c r="K135" s="54">
        <v>1</v>
      </c>
      <c r="L135" s="54"/>
      <c r="M135" s="54"/>
      <c r="N135" s="54">
        <v>1</v>
      </c>
      <c r="O135" s="54"/>
      <c r="P135" s="54">
        <v>2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448</v>
      </c>
      <c r="D143" s="281"/>
      <c r="E143" s="281">
        <v>448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448</v>
      </c>
      <c r="D144" s="281"/>
      <c r="E144" s="281">
        <v>448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237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/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v>134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0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2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0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1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5" customHeight="1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 customHeight="1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5" customHeight="1">
      <c r="A188" s="36" t="s">
        <v>256</v>
      </c>
      <c r="B188" s="171" t="s">
        <v>9</v>
      </c>
      <c r="C188" s="286">
        <f>C190+C199</f>
        <v>31.4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31.4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/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31.4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31.4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302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>
        <v>89054464728</v>
      </c>
      <c r="D213" s="146"/>
      <c r="E213" s="316" t="s">
        <v>303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21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21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21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21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21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15">
      <c r="A230" s="146"/>
      <c r="B230" s="146"/>
      <c r="C230" s="146"/>
      <c r="D230" s="146"/>
      <c r="E230" s="137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5">
      <c r="A231" s="146"/>
      <c r="B231" s="146"/>
      <c r="C231" s="146"/>
      <c r="D231" s="146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21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21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21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21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21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21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21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21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21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21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21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21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21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B33:B35"/>
    <mergeCell ref="A71:D71"/>
    <mergeCell ref="A1:J1"/>
    <mergeCell ref="B3:D3"/>
    <mergeCell ref="E3:G3"/>
    <mergeCell ref="H3:J3"/>
    <mergeCell ref="A2:J2"/>
    <mergeCell ref="C112:L112"/>
    <mergeCell ref="A112:A113"/>
    <mergeCell ref="C90:C91"/>
    <mergeCell ref="D90:G90"/>
    <mergeCell ref="I90:I91"/>
    <mergeCell ref="A109:I109"/>
    <mergeCell ref="B112:B113"/>
    <mergeCell ref="B90:B91"/>
    <mergeCell ref="A110:I110"/>
    <mergeCell ref="H90:H91"/>
    <mergeCell ref="C63:C64"/>
    <mergeCell ref="A89:I89"/>
    <mergeCell ref="A90:A91"/>
    <mergeCell ref="A88:J88"/>
    <mergeCell ref="A61:N61"/>
    <mergeCell ref="A72:D72"/>
    <mergeCell ref="A78:E78"/>
    <mergeCell ref="H62:K62"/>
    <mergeCell ref="A87:J87"/>
    <mergeCell ref="B79:D79"/>
    <mergeCell ref="A63:A64"/>
    <mergeCell ref="D63:K63"/>
    <mergeCell ref="B63:B64"/>
    <mergeCell ref="H4:J4"/>
    <mergeCell ref="A20:C20"/>
    <mergeCell ref="A7:C7"/>
    <mergeCell ref="G33:H33"/>
    <mergeCell ref="E4:G4"/>
    <mergeCell ref="B4:D4"/>
    <mergeCell ref="A6:C6"/>
    <mergeCell ref="A30:J30"/>
    <mergeCell ref="A31:J31"/>
    <mergeCell ref="C33:F33"/>
    <mergeCell ref="A33:A35"/>
    <mergeCell ref="D32:I32"/>
    <mergeCell ref="I34:I35"/>
    <mergeCell ref="G34:G35"/>
    <mergeCell ref="C34:C35"/>
    <mergeCell ref="D34:F34"/>
    <mergeCell ref="H34:H35"/>
    <mergeCell ref="A158:C158"/>
    <mergeCell ref="A159:C159"/>
    <mergeCell ref="A129:M129"/>
    <mergeCell ref="K132:P132"/>
    <mergeCell ref="A137:F137"/>
    <mergeCell ref="A132:A133"/>
    <mergeCell ref="A130:L130"/>
    <mergeCell ref="J131:P131"/>
    <mergeCell ref="J132:J133"/>
    <mergeCell ref="B132:B133"/>
    <mergeCell ref="C132:C133"/>
    <mergeCell ref="D132:I132"/>
    <mergeCell ref="A149:C149"/>
    <mergeCell ref="A138:F138"/>
    <mergeCell ref="B140:B141"/>
    <mergeCell ref="A201:C201"/>
    <mergeCell ref="A173:C173"/>
    <mergeCell ref="A183:C183"/>
    <mergeCell ref="A184:C184"/>
    <mergeCell ref="A185:C185"/>
    <mergeCell ref="A139:H139"/>
    <mergeCell ref="C140:C141"/>
    <mergeCell ref="D149:E149"/>
    <mergeCell ref="H140:H141"/>
    <mergeCell ref="D140:G140"/>
    <mergeCell ref="D156:E156"/>
    <mergeCell ref="D155:E155"/>
    <mergeCell ref="D154:E154"/>
    <mergeCell ref="A140:A141"/>
    <mergeCell ref="D153:E153"/>
    <mergeCell ref="D152:E152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37" zoomScale="59" workbookViewId="0">
      <selection activeCell="G107" sqref="G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3" width="12.140625" style="5" customWidth="1"/>
    <col min="14" max="14" width="12" style="5" customWidth="1"/>
    <col min="15" max="16" width="12.140625" style="5" customWidth="1"/>
    <col min="17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42.75" customHeight="1">
      <c r="A2" s="571" t="s">
        <v>202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72403867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62.25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C38+C47+C51+C53+C54</f>
        <v>130</v>
      </c>
      <c r="D37" s="37">
        <f t="shared" ref="D37:I37" si="0">D38+D47+D51+D53+D54</f>
        <v>100</v>
      </c>
      <c r="E37" s="37">
        <f t="shared" si="0"/>
        <v>11</v>
      </c>
      <c r="F37" s="37">
        <f t="shared" si="0"/>
        <v>0</v>
      </c>
      <c r="G37" s="37">
        <f>G38+G47</f>
        <v>7</v>
      </c>
      <c r="H37" s="37">
        <f t="shared" si="0"/>
        <v>5</v>
      </c>
      <c r="I37" s="37">
        <f t="shared" si="0"/>
        <v>114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v>11</v>
      </c>
      <c r="D38" s="253">
        <v>11</v>
      </c>
      <c r="E38" s="253">
        <v>11</v>
      </c>
      <c r="F38" s="253">
        <f>F39+F40+F41+F42+F43+F44+F45+F46</f>
        <v>0</v>
      </c>
      <c r="G38" s="253">
        <v>1</v>
      </c>
      <c r="H38" s="253">
        <v>1</v>
      </c>
      <c r="I38" s="253">
        <v>11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>
        <v>11</v>
      </c>
      <c r="D40" s="257">
        <v>11</v>
      </c>
      <c r="E40" s="257">
        <v>11</v>
      </c>
      <c r="F40" s="257">
        <v>0</v>
      </c>
      <c r="G40" s="257">
        <v>1</v>
      </c>
      <c r="H40" s="257">
        <v>1</v>
      </c>
      <c r="I40" s="257">
        <v>11</v>
      </c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119</v>
      </c>
      <c r="D47" s="257">
        <v>89</v>
      </c>
      <c r="E47" s="257"/>
      <c r="F47" s="257"/>
      <c r="G47" s="257">
        <v>6</v>
      </c>
      <c r="H47" s="257">
        <v>4</v>
      </c>
      <c r="I47" s="257">
        <v>103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1.5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8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304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130</v>
      </c>
      <c r="D66" s="254">
        <v>0</v>
      </c>
      <c r="E66" s="254">
        <v>12</v>
      </c>
      <c r="F66" s="254">
        <v>17</v>
      </c>
      <c r="G66" s="254">
        <v>25</v>
      </c>
      <c r="H66" s="254">
        <v>20</v>
      </c>
      <c r="I66" s="254">
        <v>27</v>
      </c>
      <c r="J66" s="254">
        <v>27</v>
      </c>
      <c r="K66" s="254">
        <v>2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71</v>
      </c>
      <c r="D67" s="254">
        <v>0</v>
      </c>
      <c r="E67" s="254">
        <v>4</v>
      </c>
      <c r="F67" s="254">
        <v>9</v>
      </c>
      <c r="G67" s="254">
        <v>14</v>
      </c>
      <c r="H67" s="254">
        <v>16</v>
      </c>
      <c r="I67" s="254">
        <v>15</v>
      </c>
      <c r="J67" s="254">
        <v>12</v>
      </c>
      <c r="K67" s="254">
        <v>1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/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45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130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D82</f>
        <v>130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11</v>
      </c>
      <c r="D93" s="270">
        <v>3</v>
      </c>
      <c r="E93" s="270">
        <v>3</v>
      </c>
      <c r="F93" s="270">
        <v>8</v>
      </c>
      <c r="G93" s="270">
        <v>8</v>
      </c>
      <c r="H93" s="270">
        <v>11</v>
      </c>
      <c r="I93" s="270">
        <f>I95+I96+I97+I98+I99+I100+I101+I102+I103+I104+I105</f>
        <v>0</v>
      </c>
      <c r="J93" s="198">
        <f t="shared" ref="J93:J103" si="1">D93+F93</f>
        <v>11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8</v>
      </c>
      <c r="D95" s="16">
        <v>1</v>
      </c>
      <c r="E95" s="16">
        <v>1</v>
      </c>
      <c r="F95" s="16">
        <v>7</v>
      </c>
      <c r="G95" s="16">
        <v>7</v>
      </c>
      <c r="H95" s="16">
        <v>8</v>
      </c>
      <c r="I95" s="16"/>
      <c r="J95" s="198">
        <f t="shared" si="1"/>
        <v>8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/>
      <c r="J96" s="198">
        <f t="shared" si="1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/>
      <c r="E97" s="16"/>
      <c r="F97" s="16">
        <v>1</v>
      </c>
      <c r="G97" s="16">
        <v>1</v>
      </c>
      <c r="H97" s="16">
        <v>1</v>
      </c>
      <c r="I97" s="16"/>
      <c r="J97" s="198">
        <f t="shared" si="1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/>
      <c r="D98" s="16"/>
      <c r="E98" s="16"/>
      <c r="F98" s="16"/>
      <c r="G98" s="16"/>
      <c r="H98" s="16"/>
      <c r="I98" s="16"/>
      <c r="J98" s="198">
        <f t="shared" si="1"/>
        <v>0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/>
      <c r="G99" s="16"/>
      <c r="H99" s="16">
        <v>1</v>
      </c>
      <c r="I99" s="16"/>
      <c r="J99" s="198">
        <f t="shared" si="1"/>
        <v>1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79.5" customHeight="1">
      <c r="A107" s="13" t="s">
        <v>288</v>
      </c>
      <c r="B107" s="47">
        <v>14</v>
      </c>
      <c r="C107" s="16">
        <v>11</v>
      </c>
      <c r="D107" s="55">
        <v>3</v>
      </c>
      <c r="E107" s="55">
        <v>3</v>
      </c>
      <c r="F107" s="55">
        <v>8</v>
      </c>
      <c r="G107" s="55">
        <v>8</v>
      </c>
      <c r="H107" s="16">
        <v>11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305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>C117+C118+C119+C120+C121+C122+C123+C124+C125+C126+C127</f>
        <v>0</v>
      </c>
      <c r="D115" s="270">
        <f>D117+D118+D119+D120+D121+D122+D123+D124+D125+D126+D127</f>
        <v>0</v>
      </c>
      <c r="E115" s="270">
        <v>2</v>
      </c>
      <c r="F115" s="270">
        <v>2</v>
      </c>
      <c r="G115" s="270">
        <v>1</v>
      </c>
      <c r="H115" s="270">
        <v>3</v>
      </c>
      <c r="I115" s="270">
        <v>2</v>
      </c>
      <c r="J115" s="270">
        <f>J117+J118+J119+J120+J121+J122+J123+J124+J125+J126+J127</f>
        <v>0</v>
      </c>
      <c r="K115" s="270">
        <v>1</v>
      </c>
      <c r="L115" s="270">
        <f>L117+L118+L119+L120+L121+L122+L123+L124+L125+L126+L127</f>
        <v>0</v>
      </c>
      <c r="M115" s="151">
        <f>D115+E115+F115+G115+H115+I115+J115+K115+L115+C115</f>
        <v>11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2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>
        <v>2</v>
      </c>
      <c r="F117" s="16">
        <v>1</v>
      </c>
      <c r="G117" s="16">
        <v>1</v>
      </c>
      <c r="H117" s="16">
        <v>2</v>
      </c>
      <c r="I117" s="276">
        <v>1</v>
      </c>
      <c r="J117" s="276"/>
      <c r="K117" s="276">
        <v>1</v>
      </c>
      <c r="L117" s="276"/>
      <c r="M117" s="151">
        <f t="shared" si="2"/>
        <v>8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>
        <v>1</v>
      </c>
      <c r="G118" s="16"/>
      <c r="H118" s="16"/>
      <c r="I118" s="276"/>
      <c r="J118" s="276"/>
      <c r="K118" s="276"/>
      <c r="L118" s="276"/>
      <c r="M118" s="151">
        <f t="shared" si="2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>
        <v>1</v>
      </c>
      <c r="I119" s="16"/>
      <c r="J119" s="16"/>
      <c r="K119" s="16"/>
      <c r="L119" s="16"/>
      <c r="M119" s="151">
        <f t="shared" si="2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51">
        <f t="shared" si="2"/>
        <v>0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>
        <v>1</v>
      </c>
      <c r="J121" s="276"/>
      <c r="K121" s="276"/>
      <c r="L121" s="276"/>
      <c r="M121" s="151">
        <f t="shared" si="2"/>
        <v>1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2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2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2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2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2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2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11</v>
      </c>
      <c r="D135" s="16"/>
      <c r="E135" s="16"/>
      <c r="F135" s="16">
        <v>2</v>
      </c>
      <c r="G135" s="16">
        <v>4</v>
      </c>
      <c r="H135" s="16">
        <v>1</v>
      </c>
      <c r="I135" s="16">
        <v>4</v>
      </c>
      <c r="J135" s="253">
        <v>11</v>
      </c>
      <c r="K135" s="54"/>
      <c r="L135" s="54">
        <v>1</v>
      </c>
      <c r="M135" s="54">
        <v>3</v>
      </c>
      <c r="N135" s="54">
        <v>4</v>
      </c>
      <c r="O135" s="54"/>
      <c r="P135" s="54">
        <v>3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1621</v>
      </c>
      <c r="D143" s="281"/>
      <c r="E143" s="281">
        <v>1621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1621</v>
      </c>
      <c r="D144" s="281"/>
      <c r="E144" s="281">
        <v>1621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725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52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8.5" customHeight="1">
      <c r="A147" s="30" t="s">
        <v>162</v>
      </c>
      <c r="B147" s="14" t="s">
        <v>17</v>
      </c>
      <c r="C147" s="281">
        <v>615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6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.75" customHeight="1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394</v>
      </c>
      <c r="B188" s="171" t="s">
        <v>9</v>
      </c>
      <c r="C188" s="286">
        <f>C190+C199</f>
        <v>52.827009999999994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52.827009999999994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22770/1000</f>
        <v>22.77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22657.01/1000</f>
        <v>22.65701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17107.2/1000</f>
        <v>17.107200000000002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52.827009999999994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52.827009999999994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306</v>
      </c>
      <c r="D211" s="146"/>
      <c r="E211" s="133" t="s">
        <v>307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308</v>
      </c>
      <c r="D213" s="146"/>
      <c r="E213" s="316" t="s">
        <v>309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H4:J4"/>
    <mergeCell ref="B4:D4"/>
    <mergeCell ref="A1:J1"/>
    <mergeCell ref="B3:D3"/>
    <mergeCell ref="E3:G3"/>
    <mergeCell ref="H3:J3"/>
    <mergeCell ref="A2:J2"/>
    <mergeCell ref="E4:G4"/>
    <mergeCell ref="A7:C7"/>
    <mergeCell ref="A31:J31"/>
    <mergeCell ref="A30:J30"/>
    <mergeCell ref="A20:C20"/>
    <mergeCell ref="A6:C6"/>
    <mergeCell ref="D32:I32"/>
    <mergeCell ref="A63:A64"/>
    <mergeCell ref="D63:K63"/>
    <mergeCell ref="I34:I35"/>
    <mergeCell ref="C34:C35"/>
    <mergeCell ref="B33:B35"/>
    <mergeCell ref="G34:G35"/>
    <mergeCell ref="A71:D71"/>
    <mergeCell ref="A61:N61"/>
    <mergeCell ref="C33:F33"/>
    <mergeCell ref="G33:H33"/>
    <mergeCell ref="H62:K62"/>
    <mergeCell ref="H34:H35"/>
    <mergeCell ref="D34:F34"/>
    <mergeCell ref="C63:C64"/>
    <mergeCell ref="B63:B64"/>
    <mergeCell ref="A33:A35"/>
    <mergeCell ref="A89:I89"/>
    <mergeCell ref="B90:B91"/>
    <mergeCell ref="H90:H91"/>
    <mergeCell ref="C90:C91"/>
    <mergeCell ref="A90:A91"/>
    <mergeCell ref="D90:G90"/>
    <mergeCell ref="I90:I91"/>
    <mergeCell ref="K132:P132"/>
    <mergeCell ref="J132:J133"/>
    <mergeCell ref="B112:B113"/>
    <mergeCell ref="C112:L112"/>
    <mergeCell ref="A112:A113"/>
    <mergeCell ref="A88:J88"/>
    <mergeCell ref="A72:D72"/>
    <mergeCell ref="B79:D79"/>
    <mergeCell ref="A78:E78"/>
    <mergeCell ref="A87:J87"/>
    <mergeCell ref="A109:I109"/>
    <mergeCell ref="A130:L130"/>
    <mergeCell ref="J131:P131"/>
    <mergeCell ref="A129:M129"/>
    <mergeCell ref="A110:I110"/>
    <mergeCell ref="D152:E152"/>
    <mergeCell ref="A149:C149"/>
    <mergeCell ref="D140:G140"/>
    <mergeCell ref="B132:B133"/>
    <mergeCell ref="C132:C133"/>
    <mergeCell ref="D149:E149"/>
    <mergeCell ref="A137:F137"/>
    <mergeCell ref="B140:B141"/>
    <mergeCell ref="C140:C141"/>
    <mergeCell ref="A139:H139"/>
    <mergeCell ref="A140:A141"/>
    <mergeCell ref="H140:H141"/>
    <mergeCell ref="A132:A133"/>
    <mergeCell ref="D132:I132"/>
    <mergeCell ref="A138:F138"/>
    <mergeCell ref="A159:C159"/>
    <mergeCell ref="A158:C158"/>
    <mergeCell ref="D155:E155"/>
    <mergeCell ref="D153:E153"/>
    <mergeCell ref="D154:E154"/>
    <mergeCell ref="D156:E156"/>
    <mergeCell ref="A201:C201"/>
    <mergeCell ref="A173:C173"/>
    <mergeCell ref="A183:C183"/>
    <mergeCell ref="A184:C184"/>
    <mergeCell ref="A185:C185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55" zoomScale="59" workbookViewId="0">
      <selection activeCell="G107" sqref="G107"/>
    </sheetView>
  </sheetViews>
  <sheetFormatPr defaultRowHeight="12.75"/>
  <cols>
    <col min="1" max="1" width="51.42578125" style="5" customWidth="1"/>
    <col min="2" max="2" width="14.85546875" style="5" customWidth="1"/>
    <col min="3" max="3" width="18.42578125" style="5" customWidth="1"/>
    <col min="4" max="5" width="14.42578125" style="5" customWidth="1"/>
    <col min="6" max="6" width="17.28515625" style="5" customWidth="1"/>
    <col min="7" max="12" width="14.42578125" style="5" customWidth="1"/>
    <col min="13" max="13" width="11.85546875" style="5" customWidth="1"/>
    <col min="14" max="16" width="12.140625" style="5" customWidth="1"/>
    <col min="17" max="16384" width="9.140625" style="5"/>
  </cols>
  <sheetData>
    <row r="1" spans="1:16" s="2" customFormat="1" ht="40.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"/>
    </row>
    <row r="2" spans="1:16" s="2" customFormat="1" ht="58.5" customHeight="1">
      <c r="A2" s="571" t="s">
        <v>203</v>
      </c>
      <c r="B2" s="571"/>
      <c r="C2" s="571"/>
      <c r="D2" s="571"/>
      <c r="E2" s="571"/>
      <c r="F2" s="571"/>
      <c r="G2" s="571"/>
      <c r="H2" s="571"/>
      <c r="I2" s="571"/>
      <c r="J2" s="571"/>
      <c r="K2" s="166"/>
      <c r="L2" s="166"/>
      <c r="M2" s="166"/>
      <c r="N2" s="166"/>
      <c r="O2" s="166"/>
      <c r="P2" s="141"/>
    </row>
    <row r="3" spans="1:16" ht="92.25" customHeight="1">
      <c r="A3" s="169" t="s">
        <v>0</v>
      </c>
      <c r="B3" s="231" t="s">
        <v>1</v>
      </c>
      <c r="C3" s="232"/>
      <c r="D3" s="233"/>
      <c r="E3" s="234"/>
      <c r="F3" s="235"/>
      <c r="G3" s="236"/>
      <c r="H3" s="237"/>
      <c r="I3" s="237"/>
      <c r="J3" s="237"/>
      <c r="K3" s="170"/>
      <c r="L3" s="170"/>
      <c r="M3" s="170"/>
      <c r="N3" s="170"/>
      <c r="O3" s="170"/>
      <c r="P3" s="142"/>
    </row>
    <row r="4" spans="1:16" s="2" customFormat="1" ht="15">
      <c r="A4" s="171" t="s">
        <v>2</v>
      </c>
      <c r="B4" s="229">
        <v>54733227</v>
      </c>
      <c r="C4" s="239"/>
      <c r="D4" s="239"/>
      <c r="E4" s="226"/>
      <c r="F4" s="227"/>
      <c r="G4" s="228"/>
      <c r="H4" s="238"/>
      <c r="I4" s="238"/>
      <c r="J4" s="238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8.75" customHeight="1">
      <c r="A6" s="230" t="s">
        <v>3</v>
      </c>
      <c r="B6" s="230"/>
      <c r="C6" s="230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6" ht="15.75" customHeight="1">
      <c r="A7" s="230" t="s">
        <v>4</v>
      </c>
      <c r="B7" s="230"/>
      <c r="C7" s="230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6" ht="15.7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78.75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15.7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15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v>93</v>
      </c>
      <c r="D37" s="37">
        <v>73</v>
      </c>
      <c r="E37" s="37">
        <f>E38+E47+E48+E51+E52+E53+E54</f>
        <v>0</v>
      </c>
      <c r="F37" s="37">
        <f>F38+F47+F48+F51+F52+F53+F54</f>
        <v>0</v>
      </c>
      <c r="G37" s="37">
        <v>4</v>
      </c>
      <c r="H37" s="37">
        <v>3</v>
      </c>
      <c r="I37" s="37">
        <v>91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f t="shared" ref="C38:I38" si="0">C39+C40+C41+C42+C43+C44+C45+C46</f>
        <v>0</v>
      </c>
      <c r="D38" s="253">
        <f t="shared" si="0"/>
        <v>0</v>
      </c>
      <c r="E38" s="253">
        <f t="shared" si="0"/>
        <v>0</v>
      </c>
      <c r="F38" s="253">
        <f t="shared" si="0"/>
        <v>0</v>
      </c>
      <c r="G38" s="253">
        <f t="shared" si="0"/>
        <v>0</v>
      </c>
      <c r="H38" s="253">
        <f t="shared" si="0"/>
        <v>0</v>
      </c>
      <c r="I38" s="253">
        <f t="shared" si="0"/>
        <v>0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/>
      <c r="D40" s="257"/>
      <c r="E40" s="257"/>
      <c r="F40" s="257"/>
      <c r="G40" s="257"/>
      <c r="H40" s="257"/>
      <c r="I40" s="257"/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93</v>
      </c>
      <c r="D47" s="257">
        <v>73</v>
      </c>
      <c r="E47" s="257">
        <v>0</v>
      </c>
      <c r="F47" s="257">
        <v>0</v>
      </c>
      <c r="G47" s="257">
        <v>4</v>
      </c>
      <c r="H47" s="257">
        <v>3</v>
      </c>
      <c r="I47" s="257">
        <v>91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1.5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/>
      <c r="D57" s="263" t="s">
        <v>62</v>
      </c>
      <c r="E57" s="263" t="s">
        <v>62</v>
      </c>
      <c r="F57" s="263" t="s">
        <v>62</v>
      </c>
      <c r="G57" s="267"/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SUM(D66:K66)</f>
        <v>93</v>
      </c>
      <c r="D66" s="254">
        <v>0</v>
      </c>
      <c r="E66" s="254">
        <v>1</v>
      </c>
      <c r="F66" s="254">
        <v>18</v>
      </c>
      <c r="G66" s="254">
        <v>17</v>
      </c>
      <c r="H66" s="254">
        <v>20</v>
      </c>
      <c r="I66" s="254">
        <v>21</v>
      </c>
      <c r="J66" s="254">
        <v>15</v>
      </c>
      <c r="K66" s="254">
        <v>1</v>
      </c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SUM(D67:K67)</f>
        <v>49</v>
      </c>
      <c r="D67" s="254"/>
      <c r="E67" s="254"/>
      <c r="F67" s="254">
        <v>12</v>
      </c>
      <c r="G67" s="254">
        <v>9</v>
      </c>
      <c r="H67" s="254">
        <v>12</v>
      </c>
      <c r="I67" s="254">
        <v>7</v>
      </c>
      <c r="J67" s="254">
        <v>8</v>
      </c>
      <c r="K67" s="254">
        <v>1</v>
      </c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0</v>
      </c>
      <c r="D68" s="271"/>
      <c r="E68" s="271"/>
      <c r="F68" s="271"/>
      <c r="G68" s="271"/>
      <c r="H68" s="254"/>
      <c r="I68" s="254"/>
      <c r="J68" s="254"/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0</v>
      </c>
      <c r="D69" s="271"/>
      <c r="E69" s="271"/>
      <c r="F69" s="271"/>
      <c r="G69" s="271"/>
      <c r="H69" s="254"/>
      <c r="I69" s="254"/>
      <c r="J69" s="254"/>
      <c r="K69" s="254"/>
      <c r="L69" s="194"/>
      <c r="M69" s="189"/>
      <c r="N69" s="189"/>
      <c r="O69" s="2"/>
      <c r="P69" s="2"/>
    </row>
    <row r="70" spans="1:18" ht="13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v>93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v>93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32.2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7</v>
      </c>
      <c r="D93" s="270">
        <v>4</v>
      </c>
      <c r="E93" s="270">
        <v>4</v>
      </c>
      <c r="F93" s="270">
        <v>3</v>
      </c>
      <c r="G93" s="270">
        <v>3</v>
      </c>
      <c r="H93" s="270">
        <v>7</v>
      </c>
      <c r="I93" s="270">
        <f>I95+I96+I97+I98+I99+I100+I101+I102+I103+I104+I105</f>
        <v>0</v>
      </c>
      <c r="J93" s="198">
        <f t="shared" ref="J93:J103" si="1">D93+F93</f>
        <v>7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25">
        <v>5</v>
      </c>
      <c r="D95" s="125">
        <v>2</v>
      </c>
      <c r="E95" s="125">
        <v>2</v>
      </c>
      <c r="F95" s="125">
        <v>3</v>
      </c>
      <c r="G95" s="125">
        <v>3</v>
      </c>
      <c r="H95" s="125">
        <v>5</v>
      </c>
      <c r="I95" s="125"/>
      <c r="J95" s="198">
        <v>5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25"/>
      <c r="D96" s="125"/>
      <c r="E96" s="125"/>
      <c r="F96" s="125"/>
      <c r="G96" s="125"/>
      <c r="H96" s="125"/>
      <c r="I96" s="125"/>
      <c r="J96" s="198">
        <f t="shared" si="1"/>
        <v>0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25">
        <v>1</v>
      </c>
      <c r="D97" s="125">
        <v>1</v>
      </c>
      <c r="E97" s="125">
        <v>1</v>
      </c>
      <c r="F97" s="125"/>
      <c r="G97" s="125"/>
      <c r="H97" s="125">
        <v>1</v>
      </c>
      <c r="I97" s="125"/>
      <c r="J97" s="198"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25">
        <v>1</v>
      </c>
      <c r="D98" s="125">
        <v>1</v>
      </c>
      <c r="E98" s="125">
        <v>1</v>
      </c>
      <c r="F98" s="125"/>
      <c r="G98" s="125"/>
      <c r="H98" s="125">
        <v>1</v>
      </c>
      <c r="I98" s="125"/>
      <c r="J98" s="198"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/>
      <c r="D99" s="16"/>
      <c r="E99" s="16"/>
      <c r="F99" s="16"/>
      <c r="G99" s="16"/>
      <c r="H99" s="16"/>
      <c r="I99" s="16"/>
      <c r="J99" s="198">
        <f t="shared" si="1"/>
        <v>0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50.25" customHeight="1">
      <c r="A107" s="13" t="s">
        <v>288</v>
      </c>
      <c r="B107" s="47">
        <v>14</v>
      </c>
      <c r="C107" s="16">
        <v>7</v>
      </c>
      <c r="D107" s="55">
        <v>4</v>
      </c>
      <c r="E107" s="55">
        <v>4</v>
      </c>
      <c r="F107" s="55">
        <v>3</v>
      </c>
      <c r="G107" s="55">
        <v>3</v>
      </c>
      <c r="H107" s="16">
        <v>7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>
      <c r="A112" s="511" t="s">
        <v>36</v>
      </c>
      <c r="B112" s="511" t="s">
        <v>6</v>
      </c>
      <c r="C112" s="555" t="s">
        <v>310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f t="shared" ref="C115:L115" si="2">C117+C118+C119+C120+C121+C122+C123+C124+C125+C126+C127</f>
        <v>0</v>
      </c>
      <c r="D115" s="270">
        <f t="shared" si="2"/>
        <v>0</v>
      </c>
      <c r="E115" s="270">
        <v>2</v>
      </c>
      <c r="F115" s="270">
        <v>2</v>
      </c>
      <c r="G115" s="270">
        <f t="shared" si="2"/>
        <v>0</v>
      </c>
      <c r="H115" s="270">
        <v>1</v>
      </c>
      <c r="I115" s="270">
        <v>1</v>
      </c>
      <c r="J115" s="270">
        <v>1</v>
      </c>
      <c r="K115" s="270">
        <f t="shared" si="2"/>
        <v>0</v>
      </c>
      <c r="L115" s="270">
        <f t="shared" si="2"/>
        <v>0</v>
      </c>
      <c r="M115" s="151">
        <f>C115+D115+E115+F115+G115+H115+I115+J115+K115+L115</f>
        <v>7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3">C116+D116+E116+F116+G116+H116+I116+J116+K116+L116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/>
      <c r="E117" s="16">
        <v>1</v>
      </c>
      <c r="F117" s="16">
        <v>2</v>
      </c>
      <c r="G117" s="16"/>
      <c r="H117" s="16"/>
      <c r="I117" s="276">
        <v>1</v>
      </c>
      <c r="J117" s="276">
        <v>1</v>
      </c>
      <c r="K117" s="276"/>
      <c r="L117" s="276"/>
      <c r="M117" s="151">
        <f t="shared" si="3"/>
        <v>5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/>
      <c r="H118" s="16"/>
      <c r="I118" s="276"/>
      <c r="J118" s="276"/>
      <c r="K118" s="276"/>
      <c r="L118" s="276"/>
      <c r="M118" s="151">
        <f t="shared" si="3"/>
        <v>0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/>
      <c r="H119" s="16">
        <v>1</v>
      </c>
      <c r="I119" s="16"/>
      <c r="J119" s="16"/>
      <c r="K119" s="16"/>
      <c r="L119" s="16"/>
      <c r="M119" s="151">
        <f t="shared" si="3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/>
      <c r="E120" s="16">
        <v>1</v>
      </c>
      <c r="F120" s="16"/>
      <c r="G120" s="16"/>
      <c r="H120" s="16"/>
      <c r="I120" s="16"/>
      <c r="J120" s="16"/>
      <c r="K120" s="16"/>
      <c r="L120" s="16"/>
      <c r="M120" s="151">
        <f t="shared" si="3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/>
      <c r="I121" s="276"/>
      <c r="J121" s="276"/>
      <c r="K121" s="276"/>
      <c r="L121" s="276"/>
      <c r="M121" s="151">
        <f t="shared" si="3"/>
        <v>0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3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3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3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3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3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3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v>7</v>
      </c>
      <c r="D135" s="16"/>
      <c r="E135" s="16"/>
      <c r="F135" s="16">
        <v>3</v>
      </c>
      <c r="G135" s="16"/>
      <c r="H135" s="16">
        <v>1</v>
      </c>
      <c r="I135" s="16">
        <v>3</v>
      </c>
      <c r="J135" s="253">
        <v>7</v>
      </c>
      <c r="K135" s="54"/>
      <c r="L135" s="54"/>
      <c r="M135" s="54">
        <v>3</v>
      </c>
      <c r="N135" s="54"/>
      <c r="O135" s="54">
        <v>1</v>
      </c>
      <c r="P135" s="54">
        <v>3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688</v>
      </c>
      <c r="D143" s="281"/>
      <c r="E143" s="281">
        <v>688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688</v>
      </c>
      <c r="D144" s="281"/>
      <c r="E144" s="281">
        <v>688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477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/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91.5" customHeight="1">
      <c r="A147" s="30" t="s">
        <v>162</v>
      </c>
      <c r="B147" s="14" t="s">
        <v>17</v>
      </c>
      <c r="C147" s="281">
        <v>332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5.7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0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0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5.7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6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256</v>
      </c>
      <c r="B188" s="171" t="s">
        <v>9</v>
      </c>
      <c r="C188" s="286">
        <f>C190+C199</f>
        <v>45.5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/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C191+C196+C189</f>
        <v>45.5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78.75">
      <c r="A191" s="48" t="s">
        <v>297</v>
      </c>
      <c r="B191" s="171" t="s">
        <v>15</v>
      </c>
      <c r="C191" s="287">
        <v>22.8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298</v>
      </c>
      <c r="B192" s="171" t="s">
        <v>17</v>
      </c>
      <c r="C192" s="287">
        <v>22.8</v>
      </c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/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v>22.7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v>17.100000000000001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272</v>
      </c>
      <c r="B204" s="171" t="s">
        <v>9</v>
      </c>
      <c r="C204" s="286">
        <f>C205+C206+C207</f>
        <v>45.5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45.5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311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5">
      <c r="A213" s="146"/>
      <c r="B213" s="146"/>
      <c r="C213" s="199" t="s">
        <v>312</v>
      </c>
      <c r="D213" s="146"/>
      <c r="E213" s="316" t="s">
        <v>313</v>
      </c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220" t="s">
        <v>195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146"/>
      <c r="B239" s="146"/>
      <c r="C239" s="146"/>
      <c r="D239" s="14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0">
    <mergeCell ref="A1:J1"/>
    <mergeCell ref="A2:J2"/>
    <mergeCell ref="D34:F34"/>
    <mergeCell ref="A20:C20"/>
    <mergeCell ref="A30:J30"/>
    <mergeCell ref="A31:J31"/>
    <mergeCell ref="D32:I32"/>
    <mergeCell ref="A61:N61"/>
    <mergeCell ref="H62:K62"/>
    <mergeCell ref="B33:B35"/>
    <mergeCell ref="I34:I35"/>
    <mergeCell ref="C33:F33"/>
    <mergeCell ref="A33:A35"/>
    <mergeCell ref="G33:H33"/>
    <mergeCell ref="G34:G35"/>
    <mergeCell ref="C34:C35"/>
    <mergeCell ref="H34:H35"/>
    <mergeCell ref="A110:I110"/>
    <mergeCell ref="C90:C91"/>
    <mergeCell ref="D63:K63"/>
    <mergeCell ref="A63:A64"/>
    <mergeCell ref="D90:G90"/>
    <mergeCell ref="A90:A91"/>
    <mergeCell ref="B90:B91"/>
    <mergeCell ref="I90:I91"/>
    <mergeCell ref="H90:H91"/>
    <mergeCell ref="A88:J88"/>
    <mergeCell ref="B63:B64"/>
    <mergeCell ref="C63:C64"/>
    <mergeCell ref="A89:I89"/>
    <mergeCell ref="A71:D71"/>
    <mergeCell ref="A78:E78"/>
    <mergeCell ref="A87:J87"/>
    <mergeCell ref="A72:D72"/>
    <mergeCell ref="B79:D79"/>
    <mergeCell ref="A112:A113"/>
    <mergeCell ref="A132:A133"/>
    <mergeCell ref="A129:M129"/>
    <mergeCell ref="J132:J133"/>
    <mergeCell ref="B112:B113"/>
    <mergeCell ref="A130:L130"/>
    <mergeCell ref="J131:P131"/>
    <mergeCell ref="C112:L112"/>
    <mergeCell ref="D132:I132"/>
    <mergeCell ref="B132:B133"/>
    <mergeCell ref="K132:P132"/>
    <mergeCell ref="C132:C133"/>
    <mergeCell ref="A109:I109"/>
    <mergeCell ref="A137:F137"/>
    <mergeCell ref="H140:H141"/>
    <mergeCell ref="C140:C141"/>
    <mergeCell ref="D140:G140"/>
    <mergeCell ref="B140:B141"/>
    <mergeCell ref="A158:C158"/>
    <mergeCell ref="D156:E156"/>
    <mergeCell ref="A140:A141"/>
    <mergeCell ref="A138:F138"/>
    <mergeCell ref="A139:H139"/>
    <mergeCell ref="A149:C149"/>
    <mergeCell ref="D155:E155"/>
    <mergeCell ref="D153:E153"/>
    <mergeCell ref="D149:E149"/>
    <mergeCell ref="D154:E154"/>
    <mergeCell ref="D152:E152"/>
    <mergeCell ref="A201:C201"/>
    <mergeCell ref="A159:C159"/>
    <mergeCell ref="A173:C173"/>
    <mergeCell ref="A183:C183"/>
    <mergeCell ref="A184:C184"/>
    <mergeCell ref="A185:C185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135:J135 C145:C147 C99:C108 H99:H108 I99:I106 D143:H144 C117:H118 C119:C127 D119:L120 D121:H127 D99:G105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3" r:id="rId1"/>
  </hyperlinks>
  <pageMargins left="0.7" right="0.7" top="0.75" bottom="0.75" header="0.3" footer="0.3"/>
  <pageSetup paperSize="9" scale="55" orientation="landscape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34"/>
  </sheetPr>
  <dimension ref="A1:AF295"/>
  <sheetViews>
    <sheetView topLeftCell="A26" zoomScale="59" zoomScaleNormal="59" workbookViewId="0">
      <selection activeCell="Q107" sqref="Q107"/>
    </sheetView>
  </sheetViews>
  <sheetFormatPr defaultRowHeight="12.75"/>
  <cols>
    <col min="1" max="1" width="51.42578125" style="5" customWidth="1"/>
    <col min="2" max="2" width="8.5703125" style="5" customWidth="1"/>
    <col min="3" max="3" width="17.85546875" style="5" customWidth="1"/>
    <col min="4" max="5" width="14.42578125" style="5" customWidth="1"/>
    <col min="6" max="6" width="17.28515625" style="5" customWidth="1"/>
    <col min="7" max="12" width="14.42578125" style="5" customWidth="1"/>
    <col min="13" max="13" width="12.140625" style="5" customWidth="1"/>
    <col min="14" max="14" width="12" style="5" customWidth="1"/>
    <col min="15" max="18" width="10.28515625" style="5" customWidth="1"/>
    <col min="19" max="16384" width="9.140625" style="5"/>
  </cols>
  <sheetData>
    <row r="1" spans="1:16" s="2" customFormat="1" ht="15.75" customHeight="1">
      <c r="A1" s="563" t="s">
        <v>386</v>
      </c>
      <c r="B1" s="563"/>
      <c r="C1" s="563"/>
      <c r="D1" s="563"/>
      <c r="E1" s="563"/>
      <c r="F1" s="563"/>
      <c r="G1" s="563"/>
      <c r="H1" s="563"/>
      <c r="I1" s="563"/>
      <c r="J1" s="563"/>
      <c r="K1" s="168"/>
      <c r="L1" s="168"/>
      <c r="M1" s="168"/>
      <c r="N1" s="168"/>
      <c r="O1" s="168"/>
      <c r="P1" s="168"/>
    </row>
    <row r="2" spans="1:16" s="2" customFormat="1" ht="68.25" customHeight="1">
      <c r="A2" s="587" t="s">
        <v>204</v>
      </c>
      <c r="B2" s="587"/>
      <c r="C2" s="587"/>
      <c r="D2" s="587"/>
      <c r="E2" s="587"/>
      <c r="F2" s="587"/>
      <c r="G2" s="587"/>
      <c r="H2" s="587"/>
      <c r="I2" s="587"/>
      <c r="J2" s="587"/>
      <c r="K2" s="166"/>
      <c r="L2" s="166"/>
      <c r="M2" s="166"/>
      <c r="N2" s="166"/>
      <c r="O2" s="166"/>
      <c r="P2" s="166"/>
    </row>
    <row r="3" spans="1:16" ht="63" customHeight="1">
      <c r="A3" s="169" t="s">
        <v>0</v>
      </c>
      <c r="B3" s="564" t="s">
        <v>1</v>
      </c>
      <c r="C3" s="565"/>
      <c r="D3" s="566"/>
      <c r="E3" s="567"/>
      <c r="F3" s="568"/>
      <c r="G3" s="569"/>
      <c r="H3" s="570"/>
      <c r="I3" s="570"/>
      <c r="J3" s="570"/>
      <c r="K3" s="170"/>
      <c r="L3" s="170"/>
      <c r="M3" s="170"/>
      <c r="N3" s="170"/>
      <c r="O3" s="170"/>
      <c r="P3" s="170"/>
    </row>
    <row r="4" spans="1:16" s="2" customFormat="1" ht="15">
      <c r="A4" s="171" t="s">
        <v>2</v>
      </c>
      <c r="B4" s="540">
        <v>48615432</v>
      </c>
      <c r="C4" s="578"/>
      <c r="D4" s="578"/>
      <c r="E4" s="532"/>
      <c r="F4" s="533"/>
      <c r="G4" s="534"/>
      <c r="H4" s="580"/>
      <c r="I4" s="580"/>
      <c r="J4" s="580"/>
      <c r="K4" s="7"/>
      <c r="L4" s="7"/>
      <c r="M4" s="7"/>
      <c r="N4" s="7"/>
      <c r="O4" s="7"/>
      <c r="P4" s="7"/>
    </row>
    <row r="5" spans="1:16" ht="1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ht="18.75" customHeight="1">
      <c r="A6" s="574" t="s">
        <v>3</v>
      </c>
      <c r="B6" s="574"/>
      <c r="C6" s="574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ht="15.75" customHeight="1">
      <c r="A7" s="574" t="s">
        <v>4</v>
      </c>
      <c r="B7" s="574"/>
      <c r="C7" s="574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31.5">
      <c r="A8" s="3" t="s">
        <v>5</v>
      </c>
      <c r="B8" s="8" t="s">
        <v>6</v>
      </c>
      <c r="C8" s="9" t="s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>
      <c r="A9" s="8">
        <v>1</v>
      </c>
      <c r="B9" s="8">
        <v>2</v>
      </c>
      <c r="C9" s="9">
        <v>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ht="15.75">
      <c r="A10" s="10" t="s">
        <v>8</v>
      </c>
      <c r="B10" s="11" t="s">
        <v>9</v>
      </c>
      <c r="C10" s="12">
        <v>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ht="31.5">
      <c r="A11" s="13" t="s">
        <v>278</v>
      </c>
      <c r="B11" s="11" t="s">
        <v>11</v>
      </c>
      <c r="C11" s="12"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31.5">
      <c r="A12" s="13" t="s">
        <v>279</v>
      </c>
      <c r="B12" s="14" t="s">
        <v>13</v>
      </c>
      <c r="C12" s="12"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63">
      <c r="A13" s="10" t="s">
        <v>280</v>
      </c>
      <c r="B13" s="11" t="s">
        <v>15</v>
      </c>
      <c r="C13" s="12"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63">
      <c r="A14" s="15" t="s">
        <v>281</v>
      </c>
      <c r="B14" s="14" t="s">
        <v>17</v>
      </c>
      <c r="C14" s="16"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94.5">
      <c r="A15" s="15" t="s">
        <v>282</v>
      </c>
      <c r="B15" s="14" t="s">
        <v>19</v>
      </c>
      <c r="C15" s="16"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 ht="63" customHeight="1">
      <c r="A16" s="15" t="s">
        <v>283</v>
      </c>
      <c r="B16" s="14" t="s">
        <v>21</v>
      </c>
      <c r="C16" s="16"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9" ht="78.75">
      <c r="A17" s="15" t="s">
        <v>284</v>
      </c>
      <c r="B17" s="14" t="s">
        <v>23</v>
      </c>
      <c r="C17" s="16"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9" ht="63">
      <c r="A18" s="17" t="s">
        <v>285</v>
      </c>
      <c r="B18" s="11" t="s">
        <v>25</v>
      </c>
      <c r="C18" s="251">
        <v>0</v>
      </c>
      <c r="D18" s="2"/>
      <c r="E18" s="2"/>
      <c r="F18" s="2"/>
      <c r="G18" s="2"/>
      <c r="H18" s="2"/>
      <c r="I18" s="2"/>
      <c r="J18" s="2"/>
      <c r="K18" s="2"/>
      <c r="L18" s="126"/>
      <c r="M18" s="2"/>
      <c r="N18" s="2"/>
      <c r="O18" s="2"/>
      <c r="P18" s="2"/>
    </row>
    <row r="19" spans="1:19" ht="15">
      <c r="A19" s="173"/>
      <c r="B19" s="174"/>
      <c r="C19" s="175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9" ht="15.75" customHeight="1">
      <c r="A20" s="575" t="s">
        <v>26</v>
      </c>
      <c r="B20" s="576"/>
      <c r="C20" s="57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9" ht="15">
      <c r="A21" s="167"/>
      <c r="B21" s="174"/>
      <c r="C21" s="175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9" ht="31.5">
      <c r="A22" s="23" t="s">
        <v>5</v>
      </c>
      <c r="B22" s="23" t="s">
        <v>6</v>
      </c>
      <c r="C22" s="24" t="s">
        <v>27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25"/>
      <c r="R22" s="25"/>
      <c r="S22" s="25"/>
    </row>
    <row r="23" spans="1:19" s="29" customFormat="1" ht="15.75">
      <c r="A23" s="23">
        <v>1</v>
      </c>
      <c r="B23" s="23">
        <v>2</v>
      </c>
      <c r="C23" s="23">
        <v>3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8"/>
      <c r="R23" s="28"/>
      <c r="S23" s="28"/>
    </row>
    <row r="24" spans="1:19" ht="15.75">
      <c r="A24" s="30" t="s">
        <v>28</v>
      </c>
      <c r="B24" s="11" t="s">
        <v>9</v>
      </c>
      <c r="C24" s="16">
        <v>1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25"/>
      <c r="R24" s="25"/>
      <c r="S24" s="25"/>
    </row>
    <row r="25" spans="1:19" ht="15.75">
      <c r="A25" s="30" t="s">
        <v>29</v>
      </c>
      <c r="B25" s="14" t="s">
        <v>11</v>
      </c>
      <c r="C25" s="16">
        <v>0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25"/>
      <c r="R25" s="25"/>
      <c r="S25" s="25"/>
    </row>
    <row r="26" spans="1:19" ht="15.75">
      <c r="A26" s="30" t="s">
        <v>30</v>
      </c>
      <c r="B26" s="14" t="s">
        <v>13</v>
      </c>
      <c r="C26" s="16">
        <v>0</v>
      </c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25"/>
      <c r="R26" s="25"/>
      <c r="S26" s="25"/>
    </row>
    <row r="27" spans="1:19" ht="15.75">
      <c r="A27" s="30" t="s">
        <v>31</v>
      </c>
      <c r="B27" s="14" t="s">
        <v>15</v>
      </c>
      <c r="C27" s="16">
        <v>2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25"/>
      <c r="R27" s="25"/>
      <c r="S27" s="25"/>
    </row>
    <row r="28" spans="1:19" ht="31.5">
      <c r="A28" s="30" t="s">
        <v>32</v>
      </c>
      <c r="B28" s="14" t="s">
        <v>17</v>
      </c>
      <c r="C28" s="16">
        <v>1</v>
      </c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25"/>
      <c r="R28" s="25"/>
      <c r="S28" s="25"/>
    </row>
    <row r="29" spans="1:19" ht="30" customHeight="1">
      <c r="A29" s="167"/>
      <c r="B29" s="174"/>
      <c r="C29" s="175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9" ht="15">
      <c r="A30" s="559" t="s">
        <v>33</v>
      </c>
      <c r="B30" s="579"/>
      <c r="C30" s="579"/>
      <c r="D30" s="579"/>
      <c r="E30" s="579"/>
      <c r="F30" s="579"/>
      <c r="G30" s="579"/>
      <c r="H30" s="579"/>
      <c r="I30" s="579"/>
      <c r="J30" s="579"/>
      <c r="K30" s="2"/>
      <c r="L30" s="2"/>
      <c r="M30" s="2"/>
      <c r="N30" s="2"/>
      <c r="O30" s="2"/>
      <c r="P30" s="2"/>
    </row>
    <row r="31" spans="1:19" ht="15.75" customHeight="1">
      <c r="A31" s="549" t="s">
        <v>34</v>
      </c>
      <c r="B31" s="549"/>
      <c r="C31" s="549"/>
      <c r="D31" s="549"/>
      <c r="E31" s="549"/>
      <c r="F31" s="549"/>
      <c r="G31" s="549"/>
      <c r="H31" s="549"/>
      <c r="I31" s="549"/>
      <c r="J31" s="549"/>
      <c r="K31" s="2"/>
      <c r="L31" s="2"/>
      <c r="M31" s="2"/>
      <c r="N31" s="2"/>
      <c r="O31" s="2"/>
      <c r="P31" s="2"/>
    </row>
    <row r="32" spans="1:19" ht="15">
      <c r="A32" s="75"/>
      <c r="B32" s="75"/>
      <c r="C32" s="75"/>
      <c r="D32" s="577" t="s">
        <v>35</v>
      </c>
      <c r="E32" s="577"/>
      <c r="F32" s="577"/>
      <c r="G32" s="577"/>
      <c r="H32" s="577"/>
      <c r="I32" s="577"/>
      <c r="J32" s="302"/>
      <c r="K32" s="302"/>
      <c r="L32" s="2"/>
      <c r="M32" s="2"/>
      <c r="N32" s="2"/>
      <c r="O32" s="2"/>
      <c r="P32" s="2"/>
    </row>
    <row r="33" spans="1:17" ht="31.5" customHeight="1">
      <c r="A33" s="511" t="s">
        <v>36</v>
      </c>
      <c r="B33" s="511" t="s">
        <v>6</v>
      </c>
      <c r="C33" s="511" t="s">
        <v>37</v>
      </c>
      <c r="D33" s="511"/>
      <c r="E33" s="511"/>
      <c r="F33" s="511"/>
      <c r="G33" s="506" t="s">
        <v>38</v>
      </c>
      <c r="H33" s="524"/>
      <c r="I33" s="252" t="s">
        <v>39</v>
      </c>
      <c r="J33" s="98"/>
      <c r="K33" s="2"/>
      <c r="L33" s="2"/>
      <c r="M33" s="2"/>
      <c r="N33" s="2"/>
      <c r="O33" s="2"/>
      <c r="P33" s="2"/>
    </row>
    <row r="34" spans="1:17" ht="15.75" customHeight="1">
      <c r="A34" s="511"/>
      <c r="B34" s="511"/>
      <c r="C34" s="528" t="s">
        <v>40</v>
      </c>
      <c r="D34" s="511" t="s">
        <v>41</v>
      </c>
      <c r="E34" s="511"/>
      <c r="F34" s="511"/>
      <c r="G34" s="528" t="s">
        <v>40</v>
      </c>
      <c r="H34" s="528" t="s">
        <v>286</v>
      </c>
      <c r="I34" s="511" t="s">
        <v>40</v>
      </c>
      <c r="J34" s="27"/>
      <c r="K34" s="2"/>
      <c r="L34" s="2"/>
      <c r="M34" s="2"/>
      <c r="N34" s="2"/>
      <c r="O34" s="2"/>
      <c r="P34" s="2"/>
    </row>
    <row r="35" spans="1:17" ht="78.75">
      <c r="A35" s="511"/>
      <c r="B35" s="511"/>
      <c r="C35" s="530"/>
      <c r="D35" s="23" t="s">
        <v>230</v>
      </c>
      <c r="E35" s="23" t="s">
        <v>287</v>
      </c>
      <c r="F35" s="23" t="s">
        <v>45</v>
      </c>
      <c r="G35" s="529"/>
      <c r="H35" s="530"/>
      <c r="I35" s="511"/>
      <c r="J35" s="303"/>
      <c r="K35" s="96"/>
      <c r="L35" s="96"/>
      <c r="M35" s="96"/>
      <c r="N35" s="96"/>
      <c r="O35" s="96"/>
      <c r="P35" s="96"/>
      <c r="Q35" s="25"/>
    </row>
    <row r="36" spans="1:17" s="29" customFormat="1" ht="15.75">
      <c r="A36" s="23">
        <v>1</v>
      </c>
      <c r="B36" s="23">
        <v>2</v>
      </c>
      <c r="C36" s="23">
        <v>3</v>
      </c>
      <c r="D36" s="23">
        <v>4</v>
      </c>
      <c r="E36" s="23">
        <v>5</v>
      </c>
      <c r="F36" s="23">
        <v>6</v>
      </c>
      <c r="G36" s="23">
        <v>7</v>
      </c>
      <c r="H36" s="23">
        <v>8</v>
      </c>
      <c r="I36" s="23">
        <v>9</v>
      </c>
      <c r="J36" s="27"/>
      <c r="K36" s="27"/>
      <c r="L36" s="27"/>
      <c r="M36" s="27"/>
      <c r="N36" s="27"/>
      <c r="O36" s="27"/>
      <c r="P36" s="27"/>
      <c r="Q36" s="28"/>
    </row>
    <row r="37" spans="1:17" ht="15.75">
      <c r="A37" s="36" t="s">
        <v>46</v>
      </c>
      <c r="B37" s="11" t="s">
        <v>9</v>
      </c>
      <c r="C37" s="37">
        <f>C38+C47+C48+C51+C52+C53+C54</f>
        <v>164</v>
      </c>
      <c r="D37" s="37">
        <f t="shared" ref="D37:I37" si="0">D38+D47+D48+D51+D53+D54</f>
        <v>153</v>
      </c>
      <c r="E37" s="37">
        <f t="shared" si="0"/>
        <v>14</v>
      </c>
      <c r="F37" s="37">
        <f t="shared" si="0"/>
        <v>3</v>
      </c>
      <c r="G37" s="37">
        <f t="shared" si="0"/>
        <v>7</v>
      </c>
      <c r="H37" s="37">
        <f t="shared" si="0"/>
        <v>6</v>
      </c>
      <c r="I37" s="37">
        <f t="shared" si="0"/>
        <v>126</v>
      </c>
      <c r="J37" s="180"/>
      <c r="K37" s="96"/>
      <c r="L37" s="96"/>
      <c r="M37" s="181"/>
      <c r="N37" s="181"/>
      <c r="O37" s="304"/>
      <c r="P37" s="304"/>
      <c r="Q37" s="25"/>
    </row>
    <row r="38" spans="1:17" ht="31.5">
      <c r="A38" s="40" t="s">
        <v>47</v>
      </c>
      <c r="B38" s="11" t="s">
        <v>11</v>
      </c>
      <c r="C38" s="253">
        <v>14</v>
      </c>
      <c r="D38" s="253">
        <v>14</v>
      </c>
      <c r="E38" s="253">
        <v>14</v>
      </c>
      <c r="F38" s="253">
        <v>0</v>
      </c>
      <c r="G38" s="253">
        <v>1</v>
      </c>
      <c r="H38" s="253">
        <v>1</v>
      </c>
      <c r="I38" s="253">
        <v>14</v>
      </c>
      <c r="J38" s="182"/>
      <c r="K38" s="96"/>
      <c r="L38" s="151"/>
      <c r="M38" s="96"/>
      <c r="N38" s="96"/>
      <c r="O38" s="96"/>
      <c r="P38" s="41"/>
      <c r="Q38" s="25"/>
    </row>
    <row r="39" spans="1:17" ht="31.5">
      <c r="A39" s="42" t="s">
        <v>48</v>
      </c>
      <c r="B39" s="14" t="s">
        <v>13</v>
      </c>
      <c r="C39" s="254"/>
      <c r="D39" s="254"/>
      <c r="E39" s="254"/>
      <c r="F39" s="254"/>
      <c r="G39" s="254"/>
      <c r="H39" s="254"/>
      <c r="I39" s="254"/>
      <c r="J39" s="305"/>
      <c r="K39" s="96"/>
      <c r="L39" s="151"/>
      <c r="M39" s="96"/>
      <c r="N39" s="96"/>
      <c r="O39" s="96"/>
      <c r="P39" s="41"/>
      <c r="Q39" s="25"/>
    </row>
    <row r="40" spans="1:17" ht="15.75">
      <c r="A40" s="255" t="s">
        <v>49</v>
      </c>
      <c r="B40" s="256" t="s">
        <v>15</v>
      </c>
      <c r="C40" s="257">
        <v>14</v>
      </c>
      <c r="D40" s="257">
        <v>14</v>
      </c>
      <c r="E40" s="257">
        <v>14</v>
      </c>
      <c r="F40" s="257"/>
      <c r="G40" s="257">
        <v>1</v>
      </c>
      <c r="H40" s="257">
        <v>1</v>
      </c>
      <c r="I40" s="257">
        <v>14</v>
      </c>
      <c r="J40" s="305"/>
      <c r="K40" s="2"/>
      <c r="L40" s="306"/>
      <c r="M40" s="2"/>
      <c r="N40" s="2"/>
      <c r="O40" s="2"/>
      <c r="P40" s="45"/>
    </row>
    <row r="41" spans="1:17" ht="15.75">
      <c r="A41" s="255" t="s">
        <v>50</v>
      </c>
      <c r="B41" s="258" t="s">
        <v>17</v>
      </c>
      <c r="C41" s="257"/>
      <c r="D41" s="257"/>
      <c r="E41" s="257"/>
      <c r="F41" s="257"/>
      <c r="G41" s="257"/>
      <c r="H41" s="257"/>
      <c r="I41" s="257"/>
      <c r="J41" s="305"/>
      <c r="K41" s="2"/>
      <c r="L41" s="2"/>
      <c r="M41" s="2"/>
      <c r="N41" s="2"/>
      <c r="O41" s="2"/>
      <c r="P41" s="45"/>
    </row>
    <row r="42" spans="1:17" ht="15.75">
      <c r="A42" s="255" t="s">
        <v>51</v>
      </c>
      <c r="B42" s="258" t="s">
        <v>19</v>
      </c>
      <c r="C42" s="257"/>
      <c r="D42" s="257"/>
      <c r="E42" s="257"/>
      <c r="F42" s="257"/>
      <c r="G42" s="257"/>
      <c r="H42" s="257"/>
      <c r="I42" s="257"/>
      <c r="J42" s="305"/>
      <c r="K42" s="2"/>
      <c r="L42" s="2"/>
      <c r="M42" s="2"/>
      <c r="N42" s="2"/>
      <c r="O42" s="2"/>
      <c r="P42" s="45"/>
    </row>
    <row r="43" spans="1:17" ht="15.75">
      <c r="A43" s="255" t="s">
        <v>52</v>
      </c>
      <c r="B43" s="258" t="s">
        <v>21</v>
      </c>
      <c r="C43" s="257"/>
      <c r="D43" s="257"/>
      <c r="E43" s="257"/>
      <c r="F43" s="257"/>
      <c r="G43" s="257"/>
      <c r="H43" s="257"/>
      <c r="I43" s="257"/>
      <c r="J43" s="305"/>
      <c r="K43" s="2"/>
      <c r="L43" s="2"/>
      <c r="M43" s="2"/>
      <c r="N43" s="2"/>
      <c r="O43" s="2"/>
      <c r="P43" s="45"/>
    </row>
    <row r="44" spans="1:17" ht="15.75">
      <c r="A44" s="255" t="s">
        <v>53</v>
      </c>
      <c r="B44" s="258" t="s">
        <v>23</v>
      </c>
      <c r="C44" s="257"/>
      <c r="D44" s="257"/>
      <c r="E44" s="257"/>
      <c r="F44" s="257"/>
      <c r="G44" s="257"/>
      <c r="H44" s="257"/>
      <c r="I44" s="257"/>
      <c r="J44" s="305"/>
      <c r="K44" s="2"/>
      <c r="L44" s="2"/>
      <c r="M44" s="2"/>
      <c r="N44" s="2"/>
      <c r="O44" s="2"/>
      <c r="P44" s="45"/>
    </row>
    <row r="45" spans="1:17" ht="15.75">
      <c r="A45" s="255" t="s">
        <v>54</v>
      </c>
      <c r="B45" s="256" t="s">
        <v>25</v>
      </c>
      <c r="C45" s="257"/>
      <c r="D45" s="257"/>
      <c r="E45" s="257"/>
      <c r="F45" s="257"/>
      <c r="G45" s="257"/>
      <c r="H45" s="257"/>
      <c r="I45" s="257"/>
      <c r="J45" s="305"/>
      <c r="K45" s="2"/>
      <c r="L45" s="2"/>
      <c r="M45" s="2"/>
      <c r="N45" s="2"/>
      <c r="O45" s="2"/>
      <c r="P45" s="45"/>
    </row>
    <row r="46" spans="1:17" ht="15.75">
      <c r="A46" s="255" t="s">
        <v>55</v>
      </c>
      <c r="B46" s="259">
        <v>10</v>
      </c>
      <c r="C46" s="257"/>
      <c r="D46" s="257"/>
      <c r="E46" s="257"/>
      <c r="F46" s="257"/>
      <c r="G46" s="257"/>
      <c r="H46" s="257"/>
      <c r="I46" s="257"/>
      <c r="J46" s="305"/>
      <c r="K46" s="2"/>
      <c r="L46" s="2"/>
      <c r="M46" s="2"/>
      <c r="N46" s="2"/>
      <c r="O46" s="2"/>
      <c r="P46" s="45"/>
    </row>
    <row r="47" spans="1:17" ht="15.75">
      <c r="A47" s="48" t="s">
        <v>56</v>
      </c>
      <c r="B47" s="259">
        <v>11</v>
      </c>
      <c r="C47" s="257">
        <v>150</v>
      </c>
      <c r="D47" s="257">
        <v>139</v>
      </c>
      <c r="E47" s="257"/>
      <c r="F47" s="257">
        <v>3</v>
      </c>
      <c r="G47" s="257">
        <v>6</v>
      </c>
      <c r="H47" s="257">
        <v>5</v>
      </c>
      <c r="I47" s="257">
        <v>112</v>
      </c>
      <c r="J47" s="185"/>
      <c r="K47" s="2"/>
      <c r="L47" s="2"/>
      <c r="M47" s="2"/>
      <c r="N47" s="2"/>
      <c r="O47" s="2"/>
      <c r="P47" s="45"/>
    </row>
    <row r="48" spans="1:17" ht="15.75">
      <c r="A48" s="48" t="s">
        <v>57</v>
      </c>
      <c r="B48" s="259">
        <v>12</v>
      </c>
      <c r="C48" s="257"/>
      <c r="D48" s="257"/>
      <c r="E48" s="257"/>
      <c r="F48" s="257"/>
      <c r="G48" s="257"/>
      <c r="H48" s="257"/>
      <c r="I48" s="257"/>
      <c r="J48" s="185"/>
      <c r="K48" s="2"/>
      <c r="L48" s="2"/>
      <c r="M48" s="2"/>
      <c r="N48" s="2"/>
      <c r="O48" s="2"/>
      <c r="P48" s="45"/>
    </row>
    <row r="49" spans="1:17" ht="37.5" customHeight="1">
      <c r="A49" s="36" t="s">
        <v>58</v>
      </c>
      <c r="B49" s="259">
        <v>13</v>
      </c>
      <c r="C49" s="257"/>
      <c r="D49" s="257"/>
      <c r="E49" s="257"/>
      <c r="F49" s="257"/>
      <c r="G49" s="257"/>
      <c r="H49" s="257"/>
      <c r="I49" s="257"/>
      <c r="J49" s="185"/>
      <c r="K49" s="2"/>
      <c r="L49" s="2"/>
      <c r="M49" s="2"/>
      <c r="N49" s="2"/>
      <c r="O49" s="2"/>
      <c r="P49" s="45"/>
    </row>
    <row r="50" spans="1:17" ht="15.75">
      <c r="A50" s="36" t="s">
        <v>59</v>
      </c>
      <c r="B50" s="259">
        <v>14</v>
      </c>
      <c r="C50" s="257"/>
      <c r="D50" s="257"/>
      <c r="E50" s="257"/>
      <c r="F50" s="257"/>
      <c r="G50" s="257"/>
      <c r="H50" s="257"/>
      <c r="I50" s="257"/>
      <c r="J50" s="185"/>
      <c r="K50" s="2"/>
      <c r="L50" s="2"/>
      <c r="M50" s="2"/>
      <c r="N50" s="2"/>
      <c r="O50" s="2"/>
      <c r="P50" s="45"/>
    </row>
    <row r="51" spans="1:17" ht="15.75">
      <c r="A51" s="48" t="s">
        <v>60</v>
      </c>
      <c r="B51" s="259">
        <v>15</v>
      </c>
      <c r="C51" s="257"/>
      <c r="D51" s="260"/>
      <c r="E51" s="257"/>
      <c r="F51" s="257"/>
      <c r="G51" s="257"/>
      <c r="H51" s="261"/>
      <c r="I51" s="257"/>
      <c r="J51" s="185"/>
      <c r="K51" s="2"/>
      <c r="L51" s="2"/>
      <c r="M51" s="2"/>
      <c r="N51" s="2"/>
      <c r="O51" s="2"/>
      <c r="P51" s="2"/>
    </row>
    <row r="52" spans="1:17" ht="15.75">
      <c r="A52" s="48" t="s">
        <v>61</v>
      </c>
      <c r="B52" s="259">
        <v>16</v>
      </c>
      <c r="C52" s="262"/>
      <c r="D52" s="263" t="s">
        <v>62</v>
      </c>
      <c r="E52" s="264"/>
      <c r="F52" s="264"/>
      <c r="G52" s="264"/>
      <c r="H52" s="263" t="s">
        <v>62</v>
      </c>
      <c r="I52" s="264"/>
      <c r="J52" s="185"/>
      <c r="K52" s="2"/>
      <c r="L52" s="2"/>
      <c r="M52" s="2"/>
      <c r="N52" s="2"/>
      <c r="O52" s="2"/>
      <c r="P52" s="2"/>
    </row>
    <row r="53" spans="1:17" ht="15.75">
      <c r="A53" s="48" t="s">
        <v>63</v>
      </c>
      <c r="B53" s="259">
        <v>17</v>
      </c>
      <c r="C53" s="262"/>
      <c r="D53" s="260"/>
      <c r="E53" s="257"/>
      <c r="F53" s="257"/>
      <c r="G53" s="257"/>
      <c r="H53" s="261"/>
      <c r="I53" s="257"/>
      <c r="J53" s="185"/>
      <c r="K53" s="2"/>
      <c r="L53" s="2"/>
      <c r="M53" s="2"/>
      <c r="N53" s="2"/>
      <c r="O53" s="2"/>
      <c r="P53" s="2"/>
    </row>
    <row r="54" spans="1:17" ht="15.75">
      <c r="A54" s="265" t="s">
        <v>64</v>
      </c>
      <c r="B54" s="266">
        <v>18</v>
      </c>
      <c r="C54" s="267"/>
      <c r="D54" s="260"/>
      <c r="E54" s="267"/>
      <c r="F54" s="267"/>
      <c r="G54" s="267"/>
      <c r="H54" s="261"/>
      <c r="I54" s="267"/>
      <c r="J54" s="185"/>
      <c r="K54" s="2"/>
      <c r="L54" s="2"/>
      <c r="M54" s="2"/>
      <c r="N54" s="2"/>
      <c r="O54" s="2"/>
      <c r="P54" s="2"/>
    </row>
    <row r="55" spans="1:17" ht="31.5">
      <c r="A55" s="268" t="s">
        <v>65</v>
      </c>
      <c r="B55" s="259">
        <v>19</v>
      </c>
      <c r="C55" s="267"/>
      <c r="D55" s="260"/>
      <c r="E55" s="267"/>
      <c r="F55" s="267"/>
      <c r="G55" s="267"/>
      <c r="H55" s="261"/>
      <c r="I55" s="267"/>
      <c r="J55" s="185"/>
      <c r="K55" s="2"/>
      <c r="L55" s="2"/>
      <c r="M55" s="2"/>
      <c r="N55" s="2"/>
      <c r="O55" s="2"/>
      <c r="P55" s="2"/>
    </row>
    <row r="56" spans="1:17" ht="15.75">
      <c r="A56" s="268" t="s">
        <v>66</v>
      </c>
      <c r="B56" s="259">
        <v>20</v>
      </c>
      <c r="C56" s="267"/>
      <c r="D56" s="260"/>
      <c r="E56" s="267"/>
      <c r="F56" s="267"/>
      <c r="G56" s="267"/>
      <c r="H56" s="261"/>
      <c r="I56" s="267"/>
      <c r="J56" s="185"/>
      <c r="K56" s="2"/>
      <c r="L56" s="2"/>
      <c r="M56" s="2"/>
      <c r="N56" s="2"/>
      <c r="O56" s="2"/>
      <c r="P56" s="2"/>
    </row>
    <row r="57" spans="1:17" ht="31.5">
      <c r="A57" s="36" t="s">
        <v>67</v>
      </c>
      <c r="B57" s="266">
        <v>21</v>
      </c>
      <c r="C57" s="267">
        <v>11</v>
      </c>
      <c r="D57" s="263" t="s">
        <v>62</v>
      </c>
      <c r="E57" s="263" t="s">
        <v>62</v>
      </c>
      <c r="F57" s="263" t="s">
        <v>62</v>
      </c>
      <c r="G57" s="267">
        <v>1</v>
      </c>
      <c r="H57" s="269" t="s">
        <v>62</v>
      </c>
      <c r="I57" s="263" t="s">
        <v>62</v>
      </c>
      <c r="J57" s="185"/>
      <c r="K57" s="2"/>
      <c r="L57" s="2"/>
      <c r="M57" s="2"/>
      <c r="N57" s="2"/>
      <c r="O57" s="2"/>
      <c r="P57" s="2"/>
    </row>
    <row r="58" spans="1:17" ht="15.75">
      <c r="A58" s="57" t="s">
        <v>68</v>
      </c>
      <c r="B58" s="259">
        <v>22</v>
      </c>
      <c r="C58" s="257"/>
      <c r="D58" s="263" t="s">
        <v>62</v>
      </c>
      <c r="E58" s="263" t="s">
        <v>62</v>
      </c>
      <c r="F58" s="263" t="s">
        <v>62</v>
      </c>
      <c r="G58" s="257"/>
      <c r="H58" s="263" t="s">
        <v>62</v>
      </c>
      <c r="I58" s="263" t="s">
        <v>62</v>
      </c>
      <c r="J58" s="185"/>
      <c r="K58" s="2"/>
      <c r="L58" s="2"/>
      <c r="M58" s="2"/>
      <c r="N58" s="2"/>
      <c r="O58" s="2"/>
      <c r="P58" s="2"/>
    </row>
    <row r="59" spans="1:17" ht="15.75">
      <c r="A59" s="57" t="s">
        <v>69</v>
      </c>
      <c r="B59" s="259">
        <v>23</v>
      </c>
      <c r="C59" s="257"/>
      <c r="D59" s="263" t="s">
        <v>62</v>
      </c>
      <c r="E59" s="263" t="s">
        <v>62</v>
      </c>
      <c r="F59" s="263" t="s">
        <v>62</v>
      </c>
      <c r="G59" s="257"/>
      <c r="H59" s="263" t="s">
        <v>62</v>
      </c>
      <c r="I59" s="263" t="s">
        <v>62</v>
      </c>
      <c r="J59" s="307"/>
      <c r="K59" s="308"/>
      <c r="L59" s="308"/>
      <c r="M59" s="308"/>
      <c r="N59" s="308"/>
      <c r="O59" s="308"/>
      <c r="P59" s="308"/>
    </row>
    <row r="60" spans="1:17" ht="15">
      <c r="A60" s="187"/>
      <c r="B60" s="188"/>
      <c r="C60" s="189"/>
      <c r="D60" s="190"/>
      <c r="E60" s="190"/>
      <c r="F60" s="191"/>
      <c r="G60" s="190"/>
      <c r="H60" s="190"/>
      <c r="I60" s="307"/>
      <c r="J60" s="307"/>
      <c r="K60" s="309"/>
      <c r="L60" s="309"/>
      <c r="M60" s="309"/>
      <c r="N60" s="309"/>
      <c r="O60" s="309"/>
      <c r="P60" s="309"/>
    </row>
    <row r="61" spans="1:17" ht="15.75" customHeight="1">
      <c r="A61" s="549" t="s">
        <v>70</v>
      </c>
      <c r="B61" s="549"/>
      <c r="C61" s="549"/>
      <c r="D61" s="549"/>
      <c r="E61" s="549"/>
      <c r="F61" s="549"/>
      <c r="G61" s="549"/>
      <c r="H61" s="549"/>
      <c r="I61" s="549"/>
      <c r="J61" s="549"/>
      <c r="K61" s="549"/>
      <c r="L61" s="549"/>
      <c r="M61" s="549"/>
      <c r="N61" s="549"/>
      <c r="O61" s="2"/>
      <c r="P61" s="2"/>
    </row>
    <row r="62" spans="1:17" ht="15" customHeight="1">
      <c r="A62" s="75"/>
      <c r="B62" s="75"/>
      <c r="C62" s="75"/>
      <c r="D62" s="75"/>
      <c r="E62" s="75"/>
      <c r="F62" s="75"/>
      <c r="G62" s="75"/>
      <c r="H62" s="550" t="s">
        <v>71</v>
      </c>
      <c r="I62" s="550"/>
      <c r="J62" s="550"/>
      <c r="K62" s="550"/>
      <c r="L62" s="310"/>
      <c r="M62" s="148"/>
      <c r="N62" s="148"/>
      <c r="O62" s="2"/>
      <c r="P62" s="2"/>
    </row>
    <row r="63" spans="1:17" ht="15.75" customHeight="1">
      <c r="A63" s="511" t="s">
        <v>36</v>
      </c>
      <c r="B63" s="511" t="s">
        <v>6</v>
      </c>
      <c r="C63" s="528" t="s">
        <v>72</v>
      </c>
      <c r="D63" s="511" t="s">
        <v>73</v>
      </c>
      <c r="E63" s="511"/>
      <c r="F63" s="511"/>
      <c r="G63" s="511"/>
      <c r="H63" s="511"/>
      <c r="I63" s="511"/>
      <c r="J63" s="511"/>
      <c r="K63" s="531"/>
      <c r="L63" s="27"/>
      <c r="M63" s="27"/>
      <c r="N63" s="27"/>
      <c r="O63" s="96"/>
      <c r="P63" s="96"/>
      <c r="Q63" s="25"/>
    </row>
    <row r="64" spans="1:17" ht="15.75">
      <c r="A64" s="511"/>
      <c r="B64" s="511"/>
      <c r="C64" s="530"/>
      <c r="D64" s="23" t="s">
        <v>74</v>
      </c>
      <c r="E64" s="23" t="s">
        <v>75</v>
      </c>
      <c r="F64" s="23" t="s">
        <v>76</v>
      </c>
      <c r="G64" s="23" t="s">
        <v>77</v>
      </c>
      <c r="H64" s="23" t="s">
        <v>78</v>
      </c>
      <c r="I64" s="23" t="s">
        <v>79</v>
      </c>
      <c r="J64" s="23" t="s">
        <v>80</v>
      </c>
      <c r="K64" s="23" t="s">
        <v>81</v>
      </c>
      <c r="L64" s="27"/>
      <c r="M64" s="27"/>
      <c r="N64" s="27"/>
      <c r="O64" s="96"/>
      <c r="P64" s="96"/>
      <c r="Q64" s="25"/>
    </row>
    <row r="65" spans="1:18" s="29" customFormat="1" ht="15.75">
      <c r="A65" s="23">
        <v>1</v>
      </c>
      <c r="B65" s="23">
        <v>2</v>
      </c>
      <c r="C65" s="23">
        <v>3</v>
      </c>
      <c r="D65" s="23">
        <v>4</v>
      </c>
      <c r="E65" s="23">
        <v>5</v>
      </c>
      <c r="F65" s="23">
        <v>6</v>
      </c>
      <c r="G65" s="23">
        <v>7</v>
      </c>
      <c r="H65" s="23">
        <v>8</v>
      </c>
      <c r="I65" s="23">
        <v>9</v>
      </c>
      <c r="J65" s="68">
        <v>10</v>
      </c>
      <c r="K65" s="23">
        <v>11</v>
      </c>
      <c r="L65" s="27"/>
      <c r="M65" s="27"/>
      <c r="N65" s="27"/>
      <c r="O65" s="27"/>
      <c r="P65" s="27"/>
      <c r="Q65" s="28"/>
    </row>
    <row r="66" spans="1:18" ht="15.75">
      <c r="A66" s="30" t="s">
        <v>82</v>
      </c>
      <c r="B66" s="11" t="s">
        <v>9</v>
      </c>
      <c r="C66" s="270">
        <f>D66+E66+F66+G66+H66+I66+J66+K66</f>
        <v>164</v>
      </c>
      <c r="D66" s="254"/>
      <c r="E66" s="254"/>
      <c r="F66" s="254">
        <v>11</v>
      </c>
      <c r="G66" s="254">
        <v>31</v>
      </c>
      <c r="H66" s="254">
        <v>38</v>
      </c>
      <c r="I66" s="254">
        <v>48</v>
      </c>
      <c r="J66" s="254">
        <v>36</v>
      </c>
      <c r="K66" s="254"/>
      <c r="L66" s="189"/>
      <c r="M66" s="189"/>
      <c r="N66" s="189"/>
      <c r="O66" s="167"/>
      <c r="P66" s="96"/>
      <c r="Q66" s="25"/>
    </row>
    <row r="67" spans="1:18" ht="15.75">
      <c r="A67" s="70" t="s">
        <v>83</v>
      </c>
      <c r="B67" s="11" t="s">
        <v>11</v>
      </c>
      <c r="C67" s="270">
        <f>D67+E67+F67+G67+H67+I67+J67+K67</f>
        <v>82</v>
      </c>
      <c r="D67" s="254"/>
      <c r="E67" s="254"/>
      <c r="F67" s="254">
        <v>3</v>
      </c>
      <c r="G67" s="254">
        <v>15</v>
      </c>
      <c r="H67" s="254">
        <v>20</v>
      </c>
      <c r="I67" s="254">
        <v>25</v>
      </c>
      <c r="J67" s="254">
        <v>19</v>
      </c>
      <c r="K67" s="254"/>
      <c r="L67" s="189"/>
      <c r="M67" s="189"/>
      <c r="N67" s="189"/>
      <c r="O67" s="96"/>
      <c r="P67" s="96"/>
      <c r="Q67" s="25"/>
    </row>
    <row r="68" spans="1:18" ht="31.5">
      <c r="A68" s="30" t="s">
        <v>84</v>
      </c>
      <c r="B68" s="14" t="s">
        <v>13</v>
      </c>
      <c r="C68" s="270">
        <f>D68+E68+F68+G68+H68+I68+J68+K68</f>
        <v>3</v>
      </c>
      <c r="D68" s="271"/>
      <c r="E68" s="271"/>
      <c r="F68" s="271"/>
      <c r="G68" s="271"/>
      <c r="H68" s="254"/>
      <c r="I68" s="254"/>
      <c r="J68" s="254">
        <v>3</v>
      </c>
      <c r="K68" s="254"/>
      <c r="L68" s="189"/>
      <c r="M68" s="189"/>
      <c r="N68" s="189"/>
      <c r="O68" s="2"/>
      <c r="P68" s="2"/>
    </row>
    <row r="69" spans="1:18" ht="15.75">
      <c r="A69" s="56" t="s">
        <v>85</v>
      </c>
      <c r="B69" s="11" t="s">
        <v>15</v>
      </c>
      <c r="C69" s="270">
        <f>D69+E69+F69+G69+H69+I69+J69+K69</f>
        <v>2</v>
      </c>
      <c r="D69" s="271"/>
      <c r="E69" s="271"/>
      <c r="F69" s="271"/>
      <c r="G69" s="271"/>
      <c r="H69" s="254"/>
      <c r="I69" s="254"/>
      <c r="J69" s="254">
        <v>2</v>
      </c>
      <c r="K69" s="254"/>
      <c r="L69" s="194"/>
      <c r="M69" s="189"/>
      <c r="N69" s="189"/>
      <c r="O69" s="2"/>
      <c r="P69" s="2"/>
    </row>
    <row r="70" spans="1:18" ht="132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8" ht="15.75" customHeight="1">
      <c r="A71" s="549" t="s">
        <v>86</v>
      </c>
      <c r="B71" s="549"/>
      <c r="C71" s="549"/>
      <c r="D71" s="54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8" ht="15" customHeight="1">
      <c r="A72" s="572" t="s">
        <v>87</v>
      </c>
      <c r="B72" s="583"/>
      <c r="C72" s="583"/>
      <c r="D72" s="58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8" ht="71.25">
      <c r="A73" s="169" t="s">
        <v>36</v>
      </c>
      <c r="B73" s="169" t="s">
        <v>6</v>
      </c>
      <c r="C73" s="169" t="s">
        <v>88</v>
      </c>
      <c r="D73" s="178" t="s">
        <v>89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8" s="29" customFormat="1" ht="14.25">
      <c r="A74" s="68">
        <v>1</v>
      </c>
      <c r="B74" s="68">
        <v>2</v>
      </c>
      <c r="C74" s="68">
        <v>3</v>
      </c>
      <c r="D74" s="68">
        <v>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28"/>
    </row>
    <row r="75" spans="1:18" ht="30">
      <c r="A75" s="176" t="s">
        <v>90</v>
      </c>
      <c r="B75" s="172" t="s">
        <v>9</v>
      </c>
      <c r="C75" s="165">
        <v>0</v>
      </c>
      <c r="D75" s="165">
        <v>0</v>
      </c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25"/>
      <c r="R75" s="25"/>
    </row>
    <row r="76" spans="1:18" ht="30">
      <c r="A76" s="176" t="s">
        <v>91</v>
      </c>
      <c r="B76" s="172" t="s">
        <v>11</v>
      </c>
      <c r="C76" s="165">
        <v>0</v>
      </c>
      <c r="D76" s="165">
        <v>0</v>
      </c>
      <c r="E76" s="2"/>
      <c r="F76" s="2"/>
      <c r="G76" s="126"/>
      <c r="H76" s="2"/>
      <c r="I76" s="2"/>
      <c r="J76" s="2"/>
      <c r="K76" s="2"/>
      <c r="L76" s="2"/>
      <c r="M76" s="2"/>
      <c r="N76" s="2"/>
      <c r="O76" s="2"/>
      <c r="P76" s="2"/>
    </row>
    <row r="77" spans="1:18" ht="15">
      <c r="A77" s="144"/>
      <c r="B77" s="305"/>
      <c r="C77" s="305"/>
      <c r="D77" s="195"/>
      <c r="E77" s="196"/>
      <c r="F77" s="196"/>
      <c r="G77" s="196"/>
      <c r="H77" s="196"/>
      <c r="I77" s="2"/>
      <c r="J77" s="2"/>
      <c r="K77" s="2"/>
      <c r="L77" s="2"/>
      <c r="M77" s="2"/>
      <c r="N77" s="2"/>
      <c r="O77" s="2"/>
      <c r="P77" s="2"/>
    </row>
    <row r="78" spans="1:18" ht="15.75" customHeight="1">
      <c r="A78" s="549" t="s">
        <v>92</v>
      </c>
      <c r="B78" s="549"/>
      <c r="C78" s="549"/>
      <c r="D78" s="549"/>
      <c r="E78" s="549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8" ht="15" customHeight="1">
      <c r="A79" s="75"/>
      <c r="B79" s="550" t="s">
        <v>87</v>
      </c>
      <c r="C79" s="550"/>
      <c r="D79" s="550"/>
      <c r="E79" s="197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8" ht="38.25">
      <c r="A80" s="77" t="s">
        <v>36</v>
      </c>
      <c r="B80" s="77" t="s">
        <v>6</v>
      </c>
      <c r="C80" s="77" t="s">
        <v>93</v>
      </c>
      <c r="D80" s="78" t="s">
        <v>94</v>
      </c>
      <c r="E80" s="27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25"/>
    </row>
    <row r="81" spans="1:18" s="29" customFormat="1" ht="15.75">
      <c r="A81" s="23">
        <v>1</v>
      </c>
      <c r="B81" s="23">
        <v>2</v>
      </c>
      <c r="C81" s="23">
        <v>3</v>
      </c>
      <c r="D81" s="23">
        <v>4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</row>
    <row r="82" spans="1:18" ht="15.75">
      <c r="A82" s="30" t="s">
        <v>82</v>
      </c>
      <c r="B82" s="11" t="s">
        <v>9</v>
      </c>
      <c r="C82" s="55" t="s">
        <v>62</v>
      </c>
      <c r="D82" s="270">
        <f>C37</f>
        <v>164</v>
      </c>
      <c r="E82" s="19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25"/>
    </row>
    <row r="83" spans="1:18" ht="31.5">
      <c r="A83" s="80" t="s">
        <v>95</v>
      </c>
      <c r="B83" s="11"/>
      <c r="C83" s="55"/>
      <c r="D83" s="81"/>
      <c r="E83" s="19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25"/>
    </row>
    <row r="84" spans="1:18" ht="15.75">
      <c r="A84" s="82" t="s">
        <v>96</v>
      </c>
      <c r="B84" s="11" t="s">
        <v>11</v>
      </c>
      <c r="C84" s="83">
        <v>155</v>
      </c>
      <c r="D84" s="270">
        <f>C37</f>
        <v>164</v>
      </c>
      <c r="E84" s="175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8" ht="15">
      <c r="A85" s="200"/>
      <c r="B85" s="201"/>
      <c r="C85" s="202"/>
      <c r="D85" s="203"/>
      <c r="E85" s="204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8" ht="15">
      <c r="A86" s="205"/>
      <c r="B86" s="174"/>
      <c r="C86" s="175"/>
      <c r="D86" s="175"/>
      <c r="E86" s="175"/>
      <c r="F86" s="175"/>
      <c r="G86" s="175"/>
      <c r="H86" s="2"/>
      <c r="I86" s="2"/>
      <c r="J86" s="2"/>
      <c r="K86" s="2"/>
      <c r="L86" s="2"/>
      <c r="M86" s="2"/>
      <c r="N86" s="2"/>
      <c r="O86" s="2"/>
      <c r="P86" s="2"/>
    </row>
    <row r="87" spans="1:18" ht="15">
      <c r="A87" s="559" t="s">
        <v>97</v>
      </c>
      <c r="B87" s="559"/>
      <c r="C87" s="559"/>
      <c r="D87" s="559"/>
      <c r="E87" s="559"/>
      <c r="F87" s="559"/>
      <c r="G87" s="559"/>
      <c r="H87" s="559"/>
      <c r="I87" s="559"/>
      <c r="J87" s="559"/>
      <c r="K87" s="2"/>
      <c r="L87" s="2"/>
      <c r="M87" s="2"/>
      <c r="N87" s="2"/>
      <c r="O87" s="2"/>
      <c r="P87" s="2"/>
    </row>
    <row r="88" spans="1:18" ht="15.75" customHeight="1">
      <c r="A88" s="549" t="s">
        <v>98</v>
      </c>
      <c r="B88" s="549"/>
      <c r="C88" s="549"/>
      <c r="D88" s="549"/>
      <c r="E88" s="549"/>
      <c r="F88" s="549"/>
      <c r="G88" s="549"/>
      <c r="H88" s="549"/>
      <c r="I88" s="549"/>
      <c r="J88" s="549"/>
      <c r="K88" s="2"/>
      <c r="L88" s="2"/>
      <c r="M88" s="2"/>
      <c r="N88" s="2"/>
      <c r="O88" s="2"/>
      <c r="P88" s="2"/>
    </row>
    <row r="89" spans="1:18" ht="15" customHeight="1">
      <c r="A89" s="550" t="s">
        <v>99</v>
      </c>
      <c r="B89" s="550"/>
      <c r="C89" s="550"/>
      <c r="D89" s="550"/>
      <c r="E89" s="550"/>
      <c r="F89" s="550"/>
      <c r="G89" s="550"/>
      <c r="H89" s="550"/>
      <c r="I89" s="550"/>
      <c r="J89" s="311"/>
      <c r="K89" s="2"/>
      <c r="L89" s="2"/>
      <c r="M89" s="2"/>
      <c r="N89" s="2"/>
      <c r="O89" s="2"/>
      <c r="P89" s="2"/>
    </row>
    <row r="90" spans="1:18" ht="15.75" customHeight="1">
      <c r="A90" s="511" t="s">
        <v>36</v>
      </c>
      <c r="B90" s="511" t="s">
        <v>6</v>
      </c>
      <c r="C90" s="511" t="s">
        <v>100</v>
      </c>
      <c r="D90" s="506" t="s">
        <v>101</v>
      </c>
      <c r="E90" s="507"/>
      <c r="F90" s="507"/>
      <c r="G90" s="524"/>
      <c r="H90" s="511" t="s">
        <v>102</v>
      </c>
      <c r="I90" s="511" t="s">
        <v>103</v>
      </c>
      <c r="J90" s="27"/>
      <c r="K90" s="2"/>
      <c r="L90" s="2"/>
      <c r="M90" s="2"/>
      <c r="N90" s="2"/>
      <c r="O90" s="2"/>
      <c r="P90" s="2"/>
    </row>
    <row r="91" spans="1:18" ht="126">
      <c r="A91" s="511"/>
      <c r="B91" s="511"/>
      <c r="C91" s="511"/>
      <c r="D91" s="23" t="s">
        <v>104</v>
      </c>
      <c r="E91" s="23" t="s">
        <v>105</v>
      </c>
      <c r="F91" s="23" t="s">
        <v>106</v>
      </c>
      <c r="G91" s="23" t="s">
        <v>107</v>
      </c>
      <c r="H91" s="511"/>
      <c r="I91" s="511"/>
      <c r="J91" s="27"/>
      <c r="K91" s="96"/>
      <c r="L91" s="96"/>
      <c r="M91" s="96"/>
      <c r="N91" s="167"/>
      <c r="O91" s="96"/>
      <c r="P91" s="96"/>
      <c r="Q91" s="25"/>
      <c r="R91" s="25"/>
    </row>
    <row r="92" spans="1:18" s="29" customFormat="1" ht="15.75">
      <c r="A92" s="23">
        <v>1</v>
      </c>
      <c r="B92" s="23">
        <v>2</v>
      </c>
      <c r="C92" s="23">
        <v>3</v>
      </c>
      <c r="D92" s="23">
        <v>4</v>
      </c>
      <c r="E92" s="23">
        <v>5</v>
      </c>
      <c r="F92" s="23">
        <v>6</v>
      </c>
      <c r="G92" s="23">
        <v>7</v>
      </c>
      <c r="H92" s="23">
        <v>8</v>
      </c>
      <c r="I92" s="23">
        <v>9</v>
      </c>
      <c r="J92" s="27"/>
      <c r="K92" s="27"/>
      <c r="L92" s="27"/>
      <c r="M92" s="27"/>
      <c r="N92" s="27"/>
      <c r="O92" s="27"/>
      <c r="P92" s="27"/>
      <c r="Q92" s="28"/>
      <c r="R92" s="28"/>
    </row>
    <row r="93" spans="1:18" ht="31.5">
      <c r="A93" s="30" t="s">
        <v>108</v>
      </c>
      <c r="B93" s="11" t="s">
        <v>9</v>
      </c>
      <c r="C93" s="270">
        <v>14</v>
      </c>
      <c r="D93" s="270">
        <v>5</v>
      </c>
      <c r="E93" s="270">
        <v>5</v>
      </c>
      <c r="F93" s="270">
        <v>9</v>
      </c>
      <c r="G93" s="270">
        <v>9</v>
      </c>
      <c r="H93" s="270">
        <v>14</v>
      </c>
      <c r="I93" s="270">
        <f>I95+I96+I97+I98+I99+I100+I101+I102+I103+I104+I105</f>
        <v>0</v>
      </c>
      <c r="J93" s="198">
        <f t="shared" ref="J93:J103" si="1">D93+F93</f>
        <v>14</v>
      </c>
      <c r="K93" s="96"/>
      <c r="L93" s="96"/>
      <c r="M93" s="96"/>
      <c r="N93" s="96"/>
      <c r="O93" s="96"/>
      <c r="P93" s="96"/>
      <c r="Q93" s="25"/>
      <c r="R93" s="25"/>
    </row>
    <row r="94" spans="1:18" ht="15.75">
      <c r="A94" s="80" t="s">
        <v>109</v>
      </c>
      <c r="B94" s="272"/>
      <c r="C94" s="273"/>
      <c r="D94" s="273"/>
      <c r="E94" s="273"/>
      <c r="F94" s="273"/>
      <c r="G94" s="273"/>
      <c r="H94" s="273"/>
      <c r="I94" s="273"/>
      <c r="J94" s="198">
        <f t="shared" si="1"/>
        <v>0</v>
      </c>
      <c r="K94" s="96"/>
      <c r="L94" s="96"/>
      <c r="M94" s="167"/>
      <c r="N94" s="96"/>
      <c r="O94" s="96"/>
      <c r="P94" s="96"/>
      <c r="Q94" s="25"/>
      <c r="R94" s="25"/>
    </row>
    <row r="95" spans="1:18" ht="15.75">
      <c r="A95" s="91" t="s">
        <v>110</v>
      </c>
      <c r="B95" s="11" t="s">
        <v>11</v>
      </c>
      <c r="C95" s="16">
        <v>10</v>
      </c>
      <c r="D95" s="16">
        <v>3</v>
      </c>
      <c r="E95" s="16">
        <v>3</v>
      </c>
      <c r="F95" s="16">
        <v>7</v>
      </c>
      <c r="G95" s="16">
        <v>7</v>
      </c>
      <c r="H95" s="16">
        <v>10</v>
      </c>
      <c r="I95" s="16">
        <v>0</v>
      </c>
      <c r="J95" s="198">
        <f t="shared" si="1"/>
        <v>10</v>
      </c>
      <c r="K95" s="2"/>
      <c r="L95" s="2"/>
      <c r="M95" s="2"/>
      <c r="N95" s="2"/>
      <c r="O95" s="2"/>
      <c r="P95" s="2"/>
    </row>
    <row r="96" spans="1:18" ht="15.75">
      <c r="A96" s="70" t="s">
        <v>111</v>
      </c>
      <c r="B96" s="14" t="s">
        <v>13</v>
      </c>
      <c r="C96" s="16">
        <v>1</v>
      </c>
      <c r="D96" s="16">
        <v>1</v>
      </c>
      <c r="E96" s="16">
        <v>1</v>
      </c>
      <c r="F96" s="16"/>
      <c r="G96" s="16"/>
      <c r="H96" s="16">
        <v>1</v>
      </c>
      <c r="I96" s="16">
        <v>0</v>
      </c>
      <c r="J96" s="198">
        <f t="shared" si="1"/>
        <v>1</v>
      </c>
      <c r="K96" s="2"/>
      <c r="L96" s="2"/>
      <c r="M96" s="2"/>
      <c r="N96" s="2"/>
      <c r="O96" s="2"/>
      <c r="P96" s="2"/>
    </row>
    <row r="97" spans="1:16" ht="15.75">
      <c r="A97" s="70" t="s">
        <v>112</v>
      </c>
      <c r="B97" s="11" t="s">
        <v>15</v>
      </c>
      <c r="C97" s="16">
        <v>1</v>
      </c>
      <c r="D97" s="16"/>
      <c r="E97" s="16"/>
      <c r="F97" s="16">
        <v>1</v>
      </c>
      <c r="G97" s="16">
        <v>1</v>
      </c>
      <c r="H97" s="16">
        <v>1</v>
      </c>
      <c r="I97" s="16">
        <v>0</v>
      </c>
      <c r="J97" s="198">
        <f t="shared" si="1"/>
        <v>1</v>
      </c>
      <c r="K97" s="2"/>
      <c r="L97" s="2"/>
      <c r="M97" s="2"/>
      <c r="N97" s="2"/>
      <c r="O97" s="2"/>
      <c r="P97" s="2"/>
    </row>
    <row r="98" spans="1:16" ht="15.75">
      <c r="A98" s="70" t="s">
        <v>113</v>
      </c>
      <c r="B98" s="14" t="s">
        <v>17</v>
      </c>
      <c r="C98" s="16">
        <v>1</v>
      </c>
      <c r="D98" s="16"/>
      <c r="E98" s="16"/>
      <c r="F98" s="16">
        <v>1</v>
      </c>
      <c r="G98" s="16">
        <v>1</v>
      </c>
      <c r="H98" s="16">
        <v>1</v>
      </c>
      <c r="I98" s="16">
        <v>0</v>
      </c>
      <c r="J98" s="198">
        <f t="shared" si="1"/>
        <v>1</v>
      </c>
      <c r="K98" s="2"/>
      <c r="L98" s="2"/>
      <c r="M98" s="2"/>
      <c r="N98" s="2"/>
      <c r="O98" s="2"/>
      <c r="P98" s="2"/>
    </row>
    <row r="99" spans="1:16" ht="15.75">
      <c r="A99" s="70" t="s">
        <v>114</v>
      </c>
      <c r="B99" s="14" t="s">
        <v>19</v>
      </c>
      <c r="C99" s="16">
        <v>1</v>
      </c>
      <c r="D99" s="16">
        <v>1</v>
      </c>
      <c r="E99" s="16">
        <v>1</v>
      </c>
      <c r="F99" s="16"/>
      <c r="G99" s="16"/>
      <c r="H99" s="16">
        <v>1</v>
      </c>
      <c r="I99" s="16">
        <v>0</v>
      </c>
      <c r="J99" s="198">
        <f t="shared" si="1"/>
        <v>1</v>
      </c>
      <c r="K99" s="2"/>
      <c r="L99" s="2"/>
      <c r="M99" s="2"/>
      <c r="N99" s="2"/>
      <c r="O99" s="2"/>
      <c r="P99" s="2"/>
    </row>
    <row r="100" spans="1:16" ht="15.75">
      <c r="A100" s="70" t="s">
        <v>115</v>
      </c>
      <c r="B100" s="14" t="s">
        <v>21</v>
      </c>
      <c r="C100" s="16"/>
      <c r="D100" s="16"/>
      <c r="E100" s="16"/>
      <c r="F100" s="16"/>
      <c r="G100" s="16"/>
      <c r="H100" s="16"/>
      <c r="I100" s="16"/>
      <c r="J100" s="198">
        <f t="shared" si="1"/>
        <v>0</v>
      </c>
      <c r="K100" s="2"/>
      <c r="L100" s="2"/>
      <c r="M100" s="2"/>
      <c r="N100" s="2"/>
      <c r="O100" s="2"/>
      <c r="P100" s="2"/>
    </row>
    <row r="101" spans="1:16" ht="15.75">
      <c r="A101" s="70" t="s">
        <v>116</v>
      </c>
      <c r="B101" s="14" t="s">
        <v>23</v>
      </c>
      <c r="C101" s="16"/>
      <c r="D101" s="16"/>
      <c r="E101" s="16"/>
      <c r="F101" s="16"/>
      <c r="G101" s="16"/>
      <c r="H101" s="16"/>
      <c r="I101" s="16"/>
      <c r="J101" s="198">
        <f t="shared" si="1"/>
        <v>0</v>
      </c>
      <c r="K101" s="2"/>
      <c r="L101" s="2"/>
      <c r="M101" s="2"/>
      <c r="N101" s="2"/>
      <c r="O101" s="2"/>
      <c r="P101" s="2"/>
    </row>
    <row r="102" spans="1:16" ht="15.75">
      <c r="A102" s="70" t="s">
        <v>117</v>
      </c>
      <c r="B102" s="11" t="s">
        <v>25</v>
      </c>
      <c r="C102" s="16"/>
      <c r="D102" s="16"/>
      <c r="E102" s="16"/>
      <c r="F102" s="16"/>
      <c r="G102" s="16"/>
      <c r="H102" s="16"/>
      <c r="I102" s="16"/>
      <c r="J102" s="198">
        <f t="shared" si="1"/>
        <v>0</v>
      </c>
      <c r="K102" s="2"/>
      <c r="L102" s="2"/>
      <c r="M102" s="2"/>
      <c r="N102" s="2"/>
      <c r="O102" s="2"/>
      <c r="P102" s="2"/>
    </row>
    <row r="103" spans="1:16" ht="15.75">
      <c r="A103" s="70" t="s">
        <v>118</v>
      </c>
      <c r="B103" s="47">
        <v>10</v>
      </c>
      <c r="C103" s="16"/>
      <c r="D103" s="16"/>
      <c r="E103" s="16"/>
      <c r="F103" s="16"/>
      <c r="G103" s="16"/>
      <c r="H103" s="16"/>
      <c r="I103" s="16"/>
      <c r="J103" s="198">
        <f t="shared" si="1"/>
        <v>0</v>
      </c>
      <c r="K103" s="2"/>
      <c r="L103" s="2"/>
      <c r="M103" s="2"/>
      <c r="N103" s="2"/>
      <c r="O103" s="2"/>
      <c r="P103" s="2"/>
    </row>
    <row r="104" spans="1:16" ht="15.75">
      <c r="A104" s="70" t="s">
        <v>119</v>
      </c>
      <c r="B104" s="47">
        <v>11</v>
      </c>
      <c r="C104" s="16"/>
      <c r="D104" s="16"/>
      <c r="E104" s="16"/>
      <c r="F104" s="16"/>
      <c r="G104" s="16"/>
      <c r="H104" s="16"/>
      <c r="I104" s="16"/>
      <c r="J104" s="207"/>
      <c r="K104" s="2"/>
      <c r="L104" s="2"/>
      <c r="M104" s="2"/>
      <c r="N104" s="2"/>
      <c r="O104" s="2"/>
      <c r="P104" s="2"/>
    </row>
    <row r="105" spans="1:16" ht="15.75">
      <c r="A105" s="70" t="s">
        <v>120</v>
      </c>
      <c r="B105" s="47">
        <v>12</v>
      </c>
      <c r="C105" s="16"/>
      <c r="D105" s="16"/>
      <c r="E105" s="16"/>
      <c r="F105" s="16"/>
      <c r="G105" s="16"/>
      <c r="H105" s="16"/>
      <c r="I105" s="16"/>
      <c r="J105" s="207"/>
      <c r="K105" s="2"/>
      <c r="L105" s="2"/>
      <c r="M105" s="2"/>
      <c r="N105" s="2"/>
      <c r="O105" s="2"/>
      <c r="P105" s="2"/>
    </row>
    <row r="106" spans="1:16" ht="47.25">
      <c r="A106" s="13" t="s">
        <v>121</v>
      </c>
      <c r="B106" s="47">
        <v>13</v>
      </c>
      <c r="C106" s="16"/>
      <c r="D106" s="55" t="s">
        <v>62</v>
      </c>
      <c r="E106" s="55" t="s">
        <v>62</v>
      </c>
      <c r="F106" s="55" t="s">
        <v>62</v>
      </c>
      <c r="G106" s="55" t="s">
        <v>62</v>
      </c>
      <c r="H106" s="16"/>
      <c r="I106" s="16"/>
      <c r="J106" s="207"/>
      <c r="K106" s="2"/>
      <c r="L106" s="2"/>
      <c r="M106" s="2"/>
      <c r="N106" s="2"/>
      <c r="O106" s="2"/>
      <c r="P106" s="2"/>
    </row>
    <row r="107" spans="1:16" ht="82.5" customHeight="1">
      <c r="A107" s="13" t="s">
        <v>288</v>
      </c>
      <c r="B107" s="47">
        <v>14</v>
      </c>
      <c r="C107" s="16">
        <v>10</v>
      </c>
      <c r="D107" s="55">
        <v>5</v>
      </c>
      <c r="E107" s="55">
        <v>5</v>
      </c>
      <c r="F107" s="55">
        <v>5</v>
      </c>
      <c r="G107" s="55">
        <v>5</v>
      </c>
      <c r="H107" s="16">
        <v>10</v>
      </c>
      <c r="I107" s="55" t="s">
        <v>62</v>
      </c>
      <c r="J107" s="198"/>
      <c r="K107" s="2"/>
      <c r="L107" s="2"/>
      <c r="M107" s="2"/>
      <c r="N107" s="2"/>
      <c r="O107" s="2"/>
      <c r="P107" s="2"/>
    </row>
    <row r="108" spans="1:16" ht="18.75" customHeight="1">
      <c r="A108" s="277"/>
      <c r="B108" s="278"/>
      <c r="C108" s="279"/>
      <c r="D108" s="278"/>
      <c r="E108" s="278"/>
      <c r="F108" s="278"/>
      <c r="G108" s="278"/>
      <c r="H108" s="279"/>
      <c r="I108" s="278"/>
      <c r="J108" s="198"/>
      <c r="K108" s="2"/>
      <c r="L108" s="2"/>
      <c r="M108" s="2"/>
      <c r="N108" s="2"/>
      <c r="O108" s="2"/>
      <c r="P108" s="2"/>
    </row>
    <row r="109" spans="1:16" ht="15" customHeight="1">
      <c r="A109" s="549" t="s">
        <v>122</v>
      </c>
      <c r="B109" s="549"/>
      <c r="C109" s="549"/>
      <c r="D109" s="549"/>
      <c r="E109" s="549"/>
      <c r="F109" s="549"/>
      <c r="G109" s="549"/>
      <c r="H109" s="549"/>
      <c r="I109" s="549"/>
      <c r="J109" s="198"/>
      <c r="K109" s="2"/>
      <c r="L109" s="2"/>
      <c r="M109" s="2"/>
      <c r="N109" s="2"/>
      <c r="O109" s="2"/>
      <c r="P109" s="2"/>
    </row>
    <row r="110" spans="1:16" ht="15" customHeight="1">
      <c r="A110" s="560" t="s">
        <v>123</v>
      </c>
      <c r="B110" s="560"/>
      <c r="C110" s="560"/>
      <c r="D110" s="560"/>
      <c r="E110" s="560"/>
      <c r="F110" s="560"/>
      <c r="G110" s="560"/>
      <c r="H110" s="560"/>
      <c r="I110" s="560"/>
      <c r="J110" s="2"/>
      <c r="K110" s="2"/>
      <c r="L110" s="2"/>
      <c r="M110" s="2"/>
      <c r="N110" s="2"/>
      <c r="O110" s="2"/>
      <c r="P110" s="2"/>
    </row>
    <row r="111" spans="1:16" ht="15.75" customHeight="1">
      <c r="A111" s="75"/>
      <c r="B111" s="75"/>
      <c r="C111" s="75"/>
      <c r="D111" s="75"/>
      <c r="E111" s="75"/>
      <c r="F111" s="2"/>
      <c r="G111" s="148"/>
      <c r="H111" s="148"/>
      <c r="I111" s="148"/>
      <c r="J111" s="2"/>
      <c r="K111" s="2"/>
      <c r="L111" s="208" t="s">
        <v>87</v>
      </c>
      <c r="M111" s="2"/>
      <c r="N111" s="2"/>
      <c r="O111" s="2"/>
      <c r="P111" s="2"/>
    </row>
    <row r="112" spans="1:16" ht="15.75" customHeight="1">
      <c r="A112" s="511" t="s">
        <v>36</v>
      </c>
      <c r="B112" s="511" t="s">
        <v>6</v>
      </c>
      <c r="C112" s="555" t="s">
        <v>124</v>
      </c>
      <c r="D112" s="555"/>
      <c r="E112" s="555"/>
      <c r="F112" s="555"/>
      <c r="G112" s="555"/>
      <c r="H112" s="555"/>
      <c r="I112" s="555"/>
      <c r="J112" s="555"/>
      <c r="K112" s="555"/>
      <c r="L112" s="555"/>
      <c r="M112" s="2"/>
      <c r="N112" s="2"/>
      <c r="O112" s="2"/>
      <c r="P112" s="2"/>
    </row>
    <row r="113" spans="1:32" s="29" customFormat="1" ht="31.5">
      <c r="A113" s="511"/>
      <c r="B113" s="511"/>
      <c r="C113" s="23" t="s">
        <v>125</v>
      </c>
      <c r="D113" s="23" t="s">
        <v>126</v>
      </c>
      <c r="E113" s="23" t="s">
        <v>127</v>
      </c>
      <c r="F113" s="23" t="s">
        <v>128</v>
      </c>
      <c r="G113" s="23" t="s">
        <v>129</v>
      </c>
      <c r="H113" s="23" t="s">
        <v>130</v>
      </c>
      <c r="I113" s="23" t="s">
        <v>131</v>
      </c>
      <c r="J113" s="23" t="s">
        <v>132</v>
      </c>
      <c r="K113" s="23" t="s">
        <v>133</v>
      </c>
      <c r="L113" s="23" t="s">
        <v>134</v>
      </c>
      <c r="M113" s="2"/>
      <c r="N113" s="2"/>
      <c r="O113" s="2"/>
      <c r="P113" s="2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ht="15.75">
      <c r="A114" s="23">
        <v>1</v>
      </c>
      <c r="B114" s="23">
        <v>2</v>
      </c>
      <c r="C114" s="23">
        <v>3</v>
      </c>
      <c r="D114" s="23">
        <v>4</v>
      </c>
      <c r="E114" s="23">
        <v>5</v>
      </c>
      <c r="F114" s="23">
        <v>6</v>
      </c>
      <c r="G114" s="23">
        <v>7</v>
      </c>
      <c r="H114" s="23">
        <v>8</v>
      </c>
      <c r="I114" s="23">
        <v>9</v>
      </c>
      <c r="J114" s="68">
        <v>10</v>
      </c>
      <c r="K114" s="23">
        <v>11</v>
      </c>
      <c r="L114" s="23">
        <v>12</v>
      </c>
      <c r="M114" s="27"/>
      <c r="N114" s="27"/>
      <c r="O114" s="27"/>
      <c r="P114" s="27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31.5">
      <c r="A115" s="30" t="s">
        <v>135</v>
      </c>
      <c r="B115" s="14" t="s">
        <v>9</v>
      </c>
      <c r="C115" s="270">
        <v>0</v>
      </c>
      <c r="D115" s="270">
        <v>2</v>
      </c>
      <c r="E115" s="270">
        <v>1</v>
      </c>
      <c r="F115" s="270">
        <v>3</v>
      </c>
      <c r="G115" s="270">
        <f>G117+G118+G119</f>
        <v>3</v>
      </c>
      <c r="H115" s="270">
        <f>H117+H118+H119+H120+H121</f>
        <v>4</v>
      </c>
      <c r="I115" s="270">
        <v>0</v>
      </c>
      <c r="J115" s="270">
        <v>1</v>
      </c>
      <c r="K115" s="270">
        <f>K117+K118+K119+K120+K121+K122+K123+K124+K125+K126+K127</f>
        <v>0</v>
      </c>
      <c r="L115" s="270">
        <f>L117+L118+L119+L120+L121+L122+L123+L124+L125+L126+L127</f>
        <v>0</v>
      </c>
      <c r="M115" s="151">
        <f>D115+E115+F115+G115+H115+I115+J115+K115+L115+C115</f>
        <v>14</v>
      </c>
      <c r="N115" s="96"/>
      <c r="O115" s="96"/>
      <c r="P115" s="96"/>
    </row>
    <row r="116" spans="1:32" ht="15.75">
      <c r="A116" s="80" t="s">
        <v>109</v>
      </c>
      <c r="B116" s="97"/>
      <c r="C116" s="274"/>
      <c r="D116" s="274"/>
      <c r="E116" s="274"/>
      <c r="F116" s="274"/>
      <c r="G116" s="274"/>
      <c r="H116" s="274"/>
      <c r="I116" s="275"/>
      <c r="J116" s="275"/>
      <c r="K116" s="275"/>
      <c r="L116" s="275"/>
      <c r="M116" s="151">
        <f t="shared" ref="M116:M127" si="2">D116+E116+F116+G116+H116+I116+J116+K116+L116+C116</f>
        <v>0</v>
      </c>
      <c r="N116" s="96"/>
      <c r="O116" s="96"/>
      <c r="P116" s="96"/>
    </row>
    <row r="117" spans="1:32" ht="15.75">
      <c r="A117" s="91" t="s">
        <v>110</v>
      </c>
      <c r="B117" s="11" t="s">
        <v>11</v>
      </c>
      <c r="C117" s="16"/>
      <c r="D117" s="16">
        <v>1</v>
      </c>
      <c r="E117" s="16">
        <v>1</v>
      </c>
      <c r="F117" s="16">
        <v>3</v>
      </c>
      <c r="G117" s="16">
        <v>1</v>
      </c>
      <c r="H117" s="16">
        <v>3</v>
      </c>
      <c r="I117" s="276"/>
      <c r="J117" s="276">
        <v>1</v>
      </c>
      <c r="K117" s="276"/>
      <c r="L117" s="276"/>
      <c r="M117" s="151">
        <f t="shared" si="2"/>
        <v>10</v>
      </c>
      <c r="N117" s="2"/>
      <c r="O117" s="2"/>
      <c r="P117" s="2"/>
    </row>
    <row r="118" spans="1:32" ht="15.75">
      <c r="A118" s="70" t="s">
        <v>111</v>
      </c>
      <c r="B118" s="14" t="s">
        <v>13</v>
      </c>
      <c r="C118" s="16"/>
      <c r="D118" s="16"/>
      <c r="E118" s="16"/>
      <c r="F118" s="16"/>
      <c r="G118" s="16">
        <v>1</v>
      </c>
      <c r="H118" s="16"/>
      <c r="I118" s="276"/>
      <c r="J118" s="276"/>
      <c r="K118" s="276"/>
      <c r="L118" s="276"/>
      <c r="M118" s="151">
        <f t="shared" si="2"/>
        <v>1</v>
      </c>
      <c r="N118" s="2"/>
      <c r="O118" s="2"/>
      <c r="P118" s="2"/>
    </row>
    <row r="119" spans="1:32" ht="15.75">
      <c r="A119" s="70" t="s">
        <v>112</v>
      </c>
      <c r="B119" s="11" t="s">
        <v>15</v>
      </c>
      <c r="C119" s="16"/>
      <c r="D119" s="16"/>
      <c r="E119" s="16"/>
      <c r="F119" s="16"/>
      <c r="G119" s="16">
        <v>1</v>
      </c>
      <c r="H119" s="16"/>
      <c r="I119" s="16"/>
      <c r="J119" s="16"/>
      <c r="K119" s="16"/>
      <c r="L119" s="16"/>
      <c r="M119" s="151">
        <f t="shared" si="2"/>
        <v>1</v>
      </c>
      <c r="N119" s="2"/>
      <c r="O119" s="2"/>
      <c r="P119" s="2"/>
    </row>
    <row r="120" spans="1:32" ht="15.75">
      <c r="A120" s="70" t="s">
        <v>113</v>
      </c>
      <c r="B120" s="14" t="s">
        <v>17</v>
      </c>
      <c r="C120" s="16"/>
      <c r="D120" s="16">
        <v>1</v>
      </c>
      <c r="E120" s="16"/>
      <c r="F120" s="16"/>
      <c r="G120" s="16"/>
      <c r="H120" s="16"/>
      <c r="I120" s="16"/>
      <c r="J120" s="16"/>
      <c r="K120" s="16"/>
      <c r="L120" s="16"/>
      <c r="M120" s="151">
        <f t="shared" si="2"/>
        <v>1</v>
      </c>
      <c r="N120" s="2"/>
      <c r="O120" s="2"/>
      <c r="P120" s="2"/>
    </row>
    <row r="121" spans="1:32" ht="15.75">
      <c r="A121" s="70" t="s">
        <v>114</v>
      </c>
      <c r="B121" s="14" t="s">
        <v>19</v>
      </c>
      <c r="C121" s="16"/>
      <c r="D121" s="16"/>
      <c r="E121" s="16"/>
      <c r="F121" s="16"/>
      <c r="G121" s="16"/>
      <c r="H121" s="16">
        <v>1</v>
      </c>
      <c r="I121" s="276"/>
      <c r="J121" s="276"/>
      <c r="K121" s="276"/>
      <c r="L121" s="276"/>
      <c r="M121" s="151">
        <f t="shared" si="2"/>
        <v>1</v>
      </c>
      <c r="N121" s="2"/>
      <c r="O121" s="2"/>
      <c r="P121" s="2"/>
    </row>
    <row r="122" spans="1:32" ht="15.75">
      <c r="A122" s="70" t="s">
        <v>115</v>
      </c>
      <c r="B122" s="14" t="s">
        <v>21</v>
      </c>
      <c r="C122" s="16"/>
      <c r="D122" s="16"/>
      <c r="E122" s="16"/>
      <c r="F122" s="16"/>
      <c r="G122" s="16"/>
      <c r="H122" s="16"/>
      <c r="I122" s="276"/>
      <c r="J122" s="276"/>
      <c r="K122" s="276"/>
      <c r="L122" s="276"/>
      <c r="M122" s="151">
        <f t="shared" si="2"/>
        <v>0</v>
      </c>
      <c r="N122" s="2"/>
      <c r="O122" s="2"/>
      <c r="P122" s="2"/>
    </row>
    <row r="123" spans="1:32" ht="15.75">
      <c r="A123" s="70" t="s">
        <v>116</v>
      </c>
      <c r="B123" s="14" t="s">
        <v>23</v>
      </c>
      <c r="C123" s="16"/>
      <c r="D123" s="16"/>
      <c r="E123" s="16"/>
      <c r="F123" s="16"/>
      <c r="G123" s="16"/>
      <c r="H123" s="16"/>
      <c r="I123" s="276"/>
      <c r="J123" s="276"/>
      <c r="K123" s="276"/>
      <c r="L123" s="276"/>
      <c r="M123" s="151">
        <f t="shared" si="2"/>
        <v>0</v>
      </c>
      <c r="N123" s="2"/>
      <c r="O123" s="2"/>
      <c r="P123" s="2"/>
    </row>
    <row r="124" spans="1:32" ht="15.75">
      <c r="A124" s="70" t="s">
        <v>117</v>
      </c>
      <c r="B124" s="11" t="s">
        <v>25</v>
      </c>
      <c r="C124" s="16"/>
      <c r="D124" s="16"/>
      <c r="E124" s="16"/>
      <c r="F124" s="16"/>
      <c r="G124" s="16"/>
      <c r="H124" s="16"/>
      <c r="I124" s="276"/>
      <c r="J124" s="276"/>
      <c r="K124" s="276"/>
      <c r="L124" s="276"/>
      <c r="M124" s="151">
        <f t="shared" si="2"/>
        <v>0</v>
      </c>
      <c r="N124" s="2"/>
      <c r="O124" s="2"/>
      <c r="P124" s="2"/>
    </row>
    <row r="125" spans="1:32" ht="15.75">
      <c r="A125" s="70" t="s">
        <v>118</v>
      </c>
      <c r="B125" s="47">
        <v>10</v>
      </c>
      <c r="C125" s="16"/>
      <c r="D125" s="16"/>
      <c r="E125" s="16"/>
      <c r="F125" s="16"/>
      <c r="G125" s="16"/>
      <c r="H125" s="16"/>
      <c r="I125" s="276"/>
      <c r="J125" s="276"/>
      <c r="K125" s="276"/>
      <c r="L125" s="276"/>
      <c r="M125" s="151">
        <f t="shared" si="2"/>
        <v>0</v>
      </c>
      <c r="N125" s="2"/>
      <c r="O125" s="2"/>
      <c r="P125" s="2"/>
    </row>
    <row r="126" spans="1:32" ht="15.75">
      <c r="A126" s="70" t="s">
        <v>119</v>
      </c>
      <c r="B126" s="47">
        <v>11</v>
      </c>
      <c r="C126" s="16"/>
      <c r="D126" s="16"/>
      <c r="E126" s="16"/>
      <c r="F126" s="16"/>
      <c r="G126" s="16"/>
      <c r="H126" s="16"/>
      <c r="I126" s="276"/>
      <c r="J126" s="276"/>
      <c r="K126" s="276"/>
      <c r="L126" s="276"/>
      <c r="M126" s="151">
        <f t="shared" si="2"/>
        <v>0</v>
      </c>
      <c r="N126" s="2"/>
      <c r="O126" s="2"/>
      <c r="P126" s="2"/>
    </row>
    <row r="127" spans="1:32" ht="15.75">
      <c r="A127" s="70" t="s">
        <v>120</v>
      </c>
      <c r="B127" s="47">
        <v>12</v>
      </c>
      <c r="C127" s="16"/>
      <c r="D127" s="16"/>
      <c r="E127" s="16"/>
      <c r="F127" s="16"/>
      <c r="G127" s="16"/>
      <c r="H127" s="16"/>
      <c r="I127" s="276"/>
      <c r="J127" s="276"/>
      <c r="K127" s="276"/>
      <c r="L127" s="276"/>
      <c r="M127" s="151">
        <f t="shared" si="2"/>
        <v>0</v>
      </c>
      <c r="N127" s="2"/>
      <c r="O127" s="2"/>
      <c r="P127" s="2"/>
    </row>
    <row r="128" spans="1:32" ht="18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32" ht="15" customHeight="1">
      <c r="A129" s="582" t="s">
        <v>136</v>
      </c>
      <c r="B129" s="582"/>
      <c r="C129" s="582"/>
      <c r="D129" s="582"/>
      <c r="E129" s="582"/>
      <c r="F129" s="582"/>
      <c r="G129" s="582"/>
      <c r="H129" s="582"/>
      <c r="I129" s="582"/>
      <c r="J129" s="582"/>
      <c r="K129" s="582"/>
      <c r="L129" s="582"/>
      <c r="M129" s="582"/>
      <c r="N129" s="2"/>
      <c r="O129" s="2"/>
      <c r="P129" s="2"/>
    </row>
    <row r="130" spans="1:32" ht="15" customHeight="1">
      <c r="A130" s="562" t="s">
        <v>123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98"/>
      <c r="N130" s="98"/>
      <c r="O130" s="98"/>
      <c r="P130" s="98"/>
    </row>
    <row r="131" spans="1:32" ht="15.7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558" t="s">
        <v>87</v>
      </c>
      <c r="K131" s="558"/>
      <c r="L131" s="558"/>
      <c r="M131" s="558"/>
      <c r="N131" s="558"/>
      <c r="O131" s="558"/>
      <c r="P131" s="558"/>
    </row>
    <row r="132" spans="1:32" ht="15.75" customHeight="1">
      <c r="A132" s="511" t="s">
        <v>36</v>
      </c>
      <c r="B132" s="511" t="s">
        <v>6</v>
      </c>
      <c r="C132" s="511" t="s">
        <v>137</v>
      </c>
      <c r="D132" s="512" t="s">
        <v>138</v>
      </c>
      <c r="E132" s="512"/>
      <c r="F132" s="512"/>
      <c r="G132" s="512"/>
      <c r="H132" s="512"/>
      <c r="I132" s="512"/>
      <c r="J132" s="556" t="s">
        <v>289</v>
      </c>
      <c r="K132" s="512" t="s">
        <v>140</v>
      </c>
      <c r="L132" s="512"/>
      <c r="M132" s="512"/>
      <c r="N132" s="512"/>
      <c r="O132" s="512"/>
      <c r="P132" s="512"/>
    </row>
    <row r="133" spans="1:32" s="29" customFormat="1" ht="31.5">
      <c r="A133" s="511"/>
      <c r="B133" s="511"/>
      <c r="C133" s="511"/>
      <c r="D133" s="23" t="s">
        <v>141</v>
      </c>
      <c r="E133" s="23" t="s">
        <v>142</v>
      </c>
      <c r="F133" s="23" t="s">
        <v>143</v>
      </c>
      <c r="G133" s="23" t="s">
        <v>144</v>
      </c>
      <c r="H133" s="23" t="s">
        <v>145</v>
      </c>
      <c r="I133" s="23" t="s">
        <v>146</v>
      </c>
      <c r="J133" s="556"/>
      <c r="K133" s="23" t="s">
        <v>141</v>
      </c>
      <c r="L133" s="23" t="s">
        <v>142</v>
      </c>
      <c r="M133" s="23" t="s">
        <v>143</v>
      </c>
      <c r="N133" s="23" t="s">
        <v>144</v>
      </c>
      <c r="O133" s="23" t="s">
        <v>145</v>
      </c>
      <c r="P133" s="23" t="s">
        <v>146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ht="15.75">
      <c r="A134" s="23">
        <v>1</v>
      </c>
      <c r="B134" s="23">
        <v>2</v>
      </c>
      <c r="C134" s="23">
        <v>3</v>
      </c>
      <c r="D134" s="23">
        <v>4</v>
      </c>
      <c r="E134" s="23">
        <v>5</v>
      </c>
      <c r="F134" s="23">
        <v>6</v>
      </c>
      <c r="G134" s="23">
        <v>7</v>
      </c>
      <c r="H134" s="23">
        <v>8</v>
      </c>
      <c r="I134" s="23">
        <v>9</v>
      </c>
      <c r="J134" s="68">
        <v>10</v>
      </c>
      <c r="K134" s="23">
        <v>11</v>
      </c>
      <c r="L134" s="23">
        <v>12</v>
      </c>
      <c r="M134" s="23">
        <v>13</v>
      </c>
      <c r="N134" s="23">
        <v>14</v>
      </c>
      <c r="O134" s="23">
        <v>15</v>
      </c>
      <c r="P134" s="23">
        <v>16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>
      <c r="A135" s="30" t="s">
        <v>147</v>
      </c>
      <c r="B135" s="14" t="s">
        <v>9</v>
      </c>
      <c r="C135" s="253">
        <f>D135+E135+F135+G135+H135+I135</f>
        <v>14</v>
      </c>
      <c r="D135" s="16">
        <v>0</v>
      </c>
      <c r="E135" s="16">
        <v>0</v>
      </c>
      <c r="F135" s="16">
        <v>2</v>
      </c>
      <c r="G135" s="16">
        <v>2</v>
      </c>
      <c r="H135" s="16">
        <v>1</v>
      </c>
      <c r="I135" s="16">
        <v>9</v>
      </c>
      <c r="J135" s="253">
        <f>K135+L135+M135+N135+O135+P135</f>
        <v>14</v>
      </c>
      <c r="K135" s="54">
        <v>2</v>
      </c>
      <c r="L135" s="54">
        <v>1</v>
      </c>
      <c r="M135" s="54">
        <v>1</v>
      </c>
      <c r="N135" s="54">
        <v>3</v>
      </c>
      <c r="O135" s="54">
        <v>2</v>
      </c>
      <c r="P135" s="54">
        <v>5</v>
      </c>
    </row>
    <row r="136" spans="1:32" ht="1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</row>
    <row r="137" spans="1:32" ht="15.75" customHeight="1">
      <c r="A137" s="557" t="s">
        <v>148</v>
      </c>
      <c r="B137" s="557"/>
      <c r="C137" s="557"/>
      <c r="D137" s="557"/>
      <c r="E137" s="557"/>
      <c r="F137" s="557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32" ht="15" customHeight="1">
      <c r="A138" s="549" t="s">
        <v>149</v>
      </c>
      <c r="B138" s="549"/>
      <c r="C138" s="549"/>
      <c r="D138" s="549"/>
      <c r="E138" s="549"/>
      <c r="F138" s="549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32" ht="15.75" customHeight="1">
      <c r="A139" s="550" t="s">
        <v>150</v>
      </c>
      <c r="B139" s="550"/>
      <c r="C139" s="550"/>
      <c r="D139" s="550"/>
      <c r="E139" s="550"/>
      <c r="F139" s="550"/>
      <c r="G139" s="581"/>
      <c r="H139" s="581"/>
      <c r="I139" s="2"/>
      <c r="J139" s="2"/>
      <c r="K139" s="2"/>
      <c r="L139" s="2"/>
      <c r="M139" s="2"/>
      <c r="N139" s="2"/>
      <c r="O139" s="2"/>
      <c r="P139" s="2"/>
    </row>
    <row r="140" spans="1:32" ht="15.75" customHeight="1">
      <c r="A140" s="511" t="s">
        <v>36</v>
      </c>
      <c r="B140" s="511" t="s">
        <v>6</v>
      </c>
      <c r="C140" s="511" t="s">
        <v>290</v>
      </c>
      <c r="D140" s="506" t="s">
        <v>152</v>
      </c>
      <c r="E140" s="507"/>
      <c r="F140" s="507"/>
      <c r="G140" s="551"/>
      <c r="H140" s="554" t="s">
        <v>153</v>
      </c>
      <c r="I140" s="2"/>
      <c r="J140" s="2"/>
      <c r="K140" s="2"/>
      <c r="L140" s="2"/>
      <c r="M140" s="2"/>
      <c r="N140" s="2"/>
      <c r="O140" s="2"/>
      <c r="P140" s="2"/>
    </row>
    <row r="141" spans="1:32" s="29" customFormat="1" ht="47.25">
      <c r="A141" s="511"/>
      <c r="B141" s="511"/>
      <c r="C141" s="511"/>
      <c r="D141" s="100" t="s">
        <v>154</v>
      </c>
      <c r="E141" s="100" t="s">
        <v>155</v>
      </c>
      <c r="F141" s="100" t="s">
        <v>156</v>
      </c>
      <c r="G141" s="23" t="s">
        <v>157</v>
      </c>
      <c r="H141" s="554"/>
      <c r="I141" s="2"/>
      <c r="J141" s="2"/>
      <c r="K141" s="2"/>
      <c r="L141" s="2"/>
      <c r="M141" s="2"/>
      <c r="N141" s="2"/>
      <c r="O141" s="2"/>
      <c r="P141" s="2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ht="15.75">
      <c r="A142" s="23">
        <v>1</v>
      </c>
      <c r="B142" s="23">
        <v>2</v>
      </c>
      <c r="C142" s="23">
        <v>3</v>
      </c>
      <c r="D142" s="23">
        <v>4</v>
      </c>
      <c r="E142" s="23">
        <v>5</v>
      </c>
      <c r="F142" s="23">
        <v>6</v>
      </c>
      <c r="G142" s="23">
        <v>7</v>
      </c>
      <c r="H142" s="23">
        <v>8</v>
      </c>
      <c r="I142" s="27"/>
      <c r="J142" s="27"/>
      <c r="K142" s="27"/>
      <c r="L142" s="27"/>
      <c r="M142" s="27"/>
      <c r="N142" s="27"/>
      <c r="O142" s="27"/>
      <c r="P142" s="27"/>
      <c r="Q142" s="28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45" customHeight="1">
      <c r="A143" s="30" t="s">
        <v>291</v>
      </c>
      <c r="B143" s="14" t="s">
        <v>9</v>
      </c>
      <c r="C143" s="280">
        <v>1664</v>
      </c>
      <c r="D143" s="281"/>
      <c r="E143" s="281">
        <v>1664</v>
      </c>
      <c r="F143" s="281"/>
      <c r="G143" s="281"/>
      <c r="H143" s="281"/>
      <c r="I143" s="96"/>
      <c r="J143" s="96"/>
      <c r="K143" s="96"/>
      <c r="L143" s="96"/>
      <c r="M143" s="96"/>
      <c r="N143" s="96"/>
      <c r="O143" s="96"/>
      <c r="P143" s="96"/>
      <c r="Q143" s="25"/>
    </row>
    <row r="144" spans="1:32" ht="63">
      <c r="A144" s="101" t="s">
        <v>159</v>
      </c>
      <c r="B144" s="11" t="s">
        <v>11</v>
      </c>
      <c r="C144" s="280">
        <v>1664</v>
      </c>
      <c r="D144" s="281"/>
      <c r="E144" s="281">
        <v>1664</v>
      </c>
      <c r="F144" s="281"/>
      <c r="G144" s="281"/>
      <c r="H144" s="281"/>
      <c r="I144" s="96"/>
      <c r="J144" s="96"/>
      <c r="K144" s="96"/>
      <c r="L144" s="96"/>
      <c r="M144" s="96"/>
      <c r="N144" s="96"/>
      <c r="O144" s="96"/>
      <c r="P144" s="96"/>
      <c r="Q144" s="25"/>
    </row>
    <row r="145" spans="1:16" ht="60" customHeight="1">
      <c r="A145" s="91" t="s">
        <v>160</v>
      </c>
      <c r="B145" s="102" t="s">
        <v>13</v>
      </c>
      <c r="C145" s="281">
        <v>788</v>
      </c>
      <c r="D145" s="103" t="s">
        <v>62</v>
      </c>
      <c r="E145" s="103" t="s">
        <v>62</v>
      </c>
      <c r="F145" s="103" t="s">
        <v>62</v>
      </c>
      <c r="G145" s="103" t="s">
        <v>62</v>
      </c>
      <c r="H145" s="50" t="s">
        <v>62</v>
      </c>
      <c r="I145" s="2"/>
      <c r="J145" s="2"/>
      <c r="K145" s="2"/>
      <c r="L145" s="2"/>
      <c r="M145" s="2"/>
      <c r="N145" s="2"/>
      <c r="O145" s="2"/>
      <c r="P145" s="2"/>
    </row>
    <row r="146" spans="1:16" ht="78.75">
      <c r="A146" s="70" t="s">
        <v>161</v>
      </c>
      <c r="B146" s="14" t="s">
        <v>15</v>
      </c>
      <c r="C146" s="281">
        <v>130</v>
      </c>
      <c r="D146" s="103" t="s">
        <v>62</v>
      </c>
      <c r="E146" s="103" t="s">
        <v>62</v>
      </c>
      <c r="F146" s="103" t="s">
        <v>62</v>
      </c>
      <c r="G146" s="103" t="s">
        <v>62</v>
      </c>
      <c r="H146" s="103" t="s">
        <v>62</v>
      </c>
      <c r="I146" s="2"/>
      <c r="J146" s="2"/>
      <c r="K146" s="2"/>
      <c r="L146" s="2"/>
      <c r="M146" s="2"/>
      <c r="N146" s="2"/>
      <c r="O146" s="2"/>
      <c r="P146" s="2"/>
    </row>
    <row r="147" spans="1:16" ht="87.75" customHeight="1">
      <c r="A147" s="30" t="s">
        <v>162</v>
      </c>
      <c r="B147" s="14" t="s">
        <v>17</v>
      </c>
      <c r="C147" s="281">
        <v>671</v>
      </c>
      <c r="D147" s="103" t="s">
        <v>62</v>
      </c>
      <c r="E147" s="103" t="s">
        <v>62</v>
      </c>
      <c r="F147" s="103" t="s">
        <v>62</v>
      </c>
      <c r="G147" s="103" t="s">
        <v>62</v>
      </c>
      <c r="H147" s="103" t="s">
        <v>62</v>
      </c>
      <c r="I147" s="2"/>
      <c r="J147" s="2"/>
      <c r="K147" s="2"/>
      <c r="L147" s="2"/>
      <c r="M147" s="2"/>
      <c r="N147" s="2"/>
      <c r="O147" s="2"/>
      <c r="P147" s="2"/>
    </row>
    <row r="148" spans="1:16" ht="15.75" customHeight="1">
      <c r="A148" s="210"/>
      <c r="B148" s="211"/>
      <c r="C148" s="212"/>
      <c r="D148" s="312"/>
      <c r="E148" s="312"/>
      <c r="F148" s="31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5">
      <c r="A149" s="552" t="s">
        <v>163</v>
      </c>
      <c r="B149" s="552"/>
      <c r="C149" s="552"/>
      <c r="D149" s="509"/>
      <c r="E149" s="509"/>
      <c r="F149" s="313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31.5">
      <c r="A150" s="3" t="s">
        <v>36</v>
      </c>
      <c r="B150" s="23" t="s">
        <v>6</v>
      </c>
      <c r="C150" s="109" t="s">
        <v>164</v>
      </c>
      <c r="D150" s="110"/>
      <c r="E150" s="110"/>
      <c r="F150" s="314"/>
      <c r="G150" s="2"/>
      <c r="H150" s="2"/>
      <c r="I150" s="2"/>
      <c r="J150" s="2"/>
      <c r="K150" s="2"/>
      <c r="L150" s="2"/>
      <c r="M150" s="2"/>
      <c r="N150" s="2"/>
      <c r="O150" s="2"/>
      <c r="P150" s="112"/>
    </row>
    <row r="151" spans="1:16" ht="15.75">
      <c r="A151" s="113">
        <v>1</v>
      </c>
      <c r="B151" s="114">
        <v>2</v>
      </c>
      <c r="C151" s="115">
        <v>3</v>
      </c>
      <c r="D151" s="110"/>
      <c r="E151" s="110"/>
      <c r="F151" s="314"/>
      <c r="G151" s="2"/>
      <c r="H151" s="2"/>
      <c r="I151" s="2"/>
      <c r="J151" s="2"/>
      <c r="K151" s="2"/>
      <c r="L151" s="2"/>
      <c r="M151" s="2"/>
      <c r="N151" s="2"/>
      <c r="O151" s="2"/>
      <c r="P151" s="112"/>
    </row>
    <row r="152" spans="1:16" ht="15.75">
      <c r="A152" s="282" t="s">
        <v>166</v>
      </c>
      <c r="B152" s="11" t="s">
        <v>9</v>
      </c>
      <c r="C152" s="283">
        <v>1</v>
      </c>
      <c r="D152" s="500"/>
      <c r="E152" s="500"/>
      <c r="F152" s="313"/>
      <c r="G152" s="2"/>
      <c r="H152" s="2"/>
      <c r="I152" s="2"/>
      <c r="J152" s="2"/>
      <c r="K152" s="2"/>
      <c r="L152" s="2"/>
      <c r="M152" s="2"/>
      <c r="N152" s="2"/>
      <c r="O152" s="2"/>
      <c r="P152" s="118"/>
    </row>
    <row r="153" spans="1:16" ht="15.75">
      <c r="A153" s="116" t="s">
        <v>165</v>
      </c>
      <c r="B153" s="11" t="s">
        <v>11</v>
      </c>
      <c r="C153" s="16">
        <v>1</v>
      </c>
      <c r="D153" s="500"/>
      <c r="E153" s="500"/>
      <c r="F153" s="313"/>
      <c r="G153" s="2"/>
      <c r="H153" s="2"/>
      <c r="I153" s="2"/>
      <c r="J153" s="2"/>
      <c r="K153" s="2"/>
      <c r="L153" s="2"/>
      <c r="M153" s="2"/>
      <c r="N153" s="2"/>
      <c r="O153" s="2"/>
      <c r="P153" s="118"/>
    </row>
    <row r="154" spans="1:16" ht="15.75">
      <c r="A154" s="119" t="s">
        <v>167</v>
      </c>
      <c r="B154" s="11" t="s">
        <v>13</v>
      </c>
      <c r="C154" s="16">
        <v>0</v>
      </c>
      <c r="D154" s="500"/>
      <c r="E154" s="500"/>
      <c r="F154" s="313"/>
      <c r="G154" s="2"/>
      <c r="H154" s="2"/>
      <c r="I154" s="2"/>
      <c r="J154" s="2"/>
      <c r="K154" s="2"/>
      <c r="L154" s="2"/>
      <c r="M154" s="2"/>
      <c r="N154" s="2"/>
      <c r="O154" s="2"/>
      <c r="P154" s="118"/>
    </row>
    <row r="155" spans="1:16" ht="15.75">
      <c r="A155" s="119" t="s">
        <v>168</v>
      </c>
      <c r="B155" s="11" t="s">
        <v>15</v>
      </c>
      <c r="C155" s="16">
        <v>0</v>
      </c>
      <c r="D155" s="500"/>
      <c r="E155" s="500"/>
      <c r="F155" s="313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5.75">
      <c r="A156" s="119" t="s">
        <v>169</v>
      </c>
      <c r="B156" s="11" t="s">
        <v>17</v>
      </c>
      <c r="C156" s="16">
        <v>1</v>
      </c>
      <c r="D156" s="500"/>
      <c r="E156" s="500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5" customHeight="1">
      <c r="A158" s="549" t="s">
        <v>170</v>
      </c>
      <c r="B158" s="549"/>
      <c r="C158" s="54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5">
      <c r="A159" s="550" t="s">
        <v>171</v>
      </c>
      <c r="B159" s="550"/>
      <c r="C159" s="550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31.5">
      <c r="A160" s="3" t="s">
        <v>36</v>
      </c>
      <c r="B160" s="3" t="s">
        <v>6</v>
      </c>
      <c r="C160" s="71" t="s">
        <v>172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5">
      <c r="A161" s="120">
        <v>1</v>
      </c>
      <c r="B161" s="120">
        <v>2</v>
      </c>
      <c r="C161" s="121">
        <v>3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22"/>
    </row>
    <row r="162" spans="1:16" ht="15.75">
      <c r="A162" s="30" t="s">
        <v>173</v>
      </c>
      <c r="B162" s="171" t="s">
        <v>9</v>
      </c>
      <c r="C162" s="125">
        <v>0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22"/>
    </row>
    <row r="163" spans="1:16" ht="15.75">
      <c r="A163" s="30" t="s">
        <v>174</v>
      </c>
      <c r="B163" s="171" t="s">
        <v>11</v>
      </c>
      <c r="C163" s="125">
        <v>0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22"/>
    </row>
    <row r="164" spans="1:16" ht="15.75">
      <c r="A164" s="139" t="s">
        <v>175</v>
      </c>
      <c r="B164" s="209" t="s">
        <v>13</v>
      </c>
      <c r="C164" s="270">
        <v>1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22"/>
    </row>
    <row r="165" spans="1:16" ht="15.75">
      <c r="A165" s="30" t="s">
        <v>176</v>
      </c>
      <c r="B165" s="171" t="s">
        <v>15</v>
      </c>
      <c r="C165" s="125">
        <v>1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22"/>
    </row>
    <row r="166" spans="1:16" ht="15.75">
      <c r="A166" s="30" t="s">
        <v>177</v>
      </c>
      <c r="B166" s="171" t="s">
        <v>17</v>
      </c>
      <c r="C166" s="125">
        <v>1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22"/>
    </row>
    <row r="167" spans="1:16" ht="15.75">
      <c r="A167" s="30" t="s">
        <v>178</v>
      </c>
      <c r="B167" s="171" t="s">
        <v>19</v>
      </c>
      <c r="C167" s="125">
        <v>1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5.75">
      <c r="A168" s="139" t="s">
        <v>292</v>
      </c>
      <c r="B168" s="209" t="s">
        <v>21</v>
      </c>
      <c r="C168" s="270">
        <v>1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5.75">
      <c r="A169" s="123" t="s">
        <v>180</v>
      </c>
      <c r="B169" s="209"/>
      <c r="C169" s="284"/>
      <c r="D169" s="2"/>
      <c r="E169" s="2"/>
      <c r="F169" s="126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5.75">
      <c r="A170" s="123" t="s">
        <v>181</v>
      </c>
      <c r="B170" s="209" t="s">
        <v>23</v>
      </c>
      <c r="C170" s="125">
        <v>0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5.75">
      <c r="A171" s="30" t="s">
        <v>200</v>
      </c>
      <c r="B171" s="171" t="s">
        <v>25</v>
      </c>
      <c r="C171" s="125">
        <v>0</v>
      </c>
      <c r="D171" s="2"/>
      <c r="E171" s="2"/>
      <c r="F171" s="96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5.75">
      <c r="A172" s="285"/>
      <c r="B172" s="216"/>
      <c r="C172" s="128"/>
      <c r="D172" s="2"/>
      <c r="E172" s="2"/>
      <c r="F172" s="96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5">
      <c r="A173" s="549" t="s">
        <v>183</v>
      </c>
      <c r="B173" s="549"/>
      <c r="C173" s="549"/>
      <c r="D173" s="2"/>
      <c r="E173" s="2"/>
      <c r="F173" s="96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>
      <c r="A174" s="3" t="s">
        <v>36</v>
      </c>
      <c r="B174" s="3" t="s">
        <v>6</v>
      </c>
      <c r="C174" s="71" t="s">
        <v>172</v>
      </c>
      <c r="D174" s="2"/>
      <c r="E174" s="2"/>
      <c r="F174" s="96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5" customHeight="1">
      <c r="A175" s="130">
        <v>1</v>
      </c>
      <c r="B175" s="130">
        <v>2</v>
      </c>
      <c r="C175" s="130">
        <v>3</v>
      </c>
      <c r="D175" s="2"/>
      <c r="E175" s="2"/>
      <c r="F175" s="96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31.5">
      <c r="A176" s="36" t="s">
        <v>293</v>
      </c>
      <c r="B176" s="171" t="s">
        <v>9</v>
      </c>
      <c r="C176" s="125">
        <v>5</v>
      </c>
      <c r="D176" s="2"/>
      <c r="E176" s="2"/>
      <c r="F176" s="175"/>
      <c r="G176" s="2"/>
      <c r="H176" s="2"/>
      <c r="I176" s="2"/>
      <c r="J176" s="2"/>
      <c r="K176" s="2"/>
      <c r="L176" s="2"/>
      <c r="M176" s="2"/>
      <c r="N176" s="2"/>
      <c r="O176" s="2"/>
      <c r="P176" s="122"/>
    </row>
    <row r="177" spans="1:16" ht="15.75">
      <c r="A177" s="36" t="s">
        <v>185</v>
      </c>
      <c r="B177" s="171" t="s">
        <v>11</v>
      </c>
      <c r="C177" s="125">
        <v>1</v>
      </c>
      <c r="D177" s="2"/>
      <c r="E177" s="2"/>
      <c r="F177" s="96"/>
      <c r="G177" s="2"/>
      <c r="H177" s="2"/>
      <c r="I177" s="2"/>
      <c r="J177" s="2"/>
      <c r="K177" s="2"/>
      <c r="L177" s="2"/>
      <c r="M177" s="2"/>
      <c r="N177" s="2"/>
      <c r="O177" s="2"/>
      <c r="P177" s="122"/>
    </row>
    <row r="178" spans="1:16" ht="31.5">
      <c r="A178" s="36" t="s">
        <v>186</v>
      </c>
      <c r="B178" s="171" t="s">
        <v>13</v>
      </c>
      <c r="C178" s="125">
        <v>4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22"/>
    </row>
    <row r="179" spans="1:16" ht="31.5">
      <c r="A179" s="36" t="s">
        <v>187</v>
      </c>
      <c r="B179" s="171" t="s">
        <v>15</v>
      </c>
      <c r="C179" s="125">
        <v>1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22"/>
    </row>
    <row r="180" spans="1:16" ht="15.75">
      <c r="A180" s="36" t="s">
        <v>188</v>
      </c>
      <c r="B180" s="171" t="s">
        <v>17</v>
      </c>
      <c r="C180" s="125">
        <v>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22"/>
    </row>
    <row r="181" spans="1:16" ht="47.25">
      <c r="A181" s="36" t="s">
        <v>189</v>
      </c>
      <c r="B181" s="171" t="s">
        <v>19</v>
      </c>
      <c r="C181" s="125">
        <v>1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22"/>
    </row>
    <row r="182" spans="1:16" ht="15">
      <c r="A182" s="167"/>
      <c r="B182" s="315"/>
      <c r="C182" s="175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>
      <c r="A183" s="501" t="s">
        <v>253</v>
      </c>
      <c r="B183" s="501"/>
      <c r="C183" s="501"/>
      <c r="D183" s="146"/>
      <c r="E183" s="96"/>
      <c r="F183" s="96"/>
      <c r="G183" s="96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>
      <c r="A184" s="502" t="s">
        <v>254</v>
      </c>
      <c r="B184" s="501"/>
      <c r="C184" s="501"/>
      <c r="D184" s="146"/>
      <c r="E184" s="147"/>
      <c r="F184" s="96"/>
      <c r="G184" s="147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5">
      <c r="A185" s="550"/>
      <c r="B185" s="550"/>
      <c r="C185" s="550"/>
      <c r="D185" s="146"/>
      <c r="E185" s="96"/>
      <c r="F185" s="96"/>
      <c r="G185" s="96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63">
      <c r="A186" s="3" t="s">
        <v>36</v>
      </c>
      <c r="B186" s="3" t="s">
        <v>6</v>
      </c>
      <c r="C186" s="71" t="s">
        <v>255</v>
      </c>
      <c r="D186" s="146"/>
      <c r="E186" s="220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5">
      <c r="A187" s="130">
        <v>1</v>
      </c>
      <c r="B187" s="130">
        <v>2</v>
      </c>
      <c r="C187" s="130">
        <v>3</v>
      </c>
      <c r="D187" s="14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31.5" customHeight="1">
      <c r="A188" s="36" t="s">
        <v>394</v>
      </c>
      <c r="B188" s="171" t="s">
        <v>9</v>
      </c>
      <c r="C188" s="286">
        <f>C190+C199</f>
        <v>37.4</v>
      </c>
      <c r="D188" s="14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47.25">
      <c r="A189" s="36" t="s">
        <v>257</v>
      </c>
      <c r="B189" s="171" t="s">
        <v>11</v>
      </c>
      <c r="C189" s="287">
        <f>2900/1000</f>
        <v>2.9</v>
      </c>
      <c r="D189" s="14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47.25">
      <c r="A190" s="48" t="s">
        <v>258</v>
      </c>
      <c r="B190" s="171" t="s">
        <v>13</v>
      </c>
      <c r="C190" s="287">
        <f>C191+C192+C193+C194+C195+C196+C189</f>
        <v>37.4</v>
      </c>
      <c r="D190" s="14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94.5">
      <c r="A191" s="48" t="s">
        <v>259</v>
      </c>
      <c r="B191" s="171" t="s">
        <v>15</v>
      </c>
      <c r="C191" s="287">
        <f>6000/1000</f>
        <v>6</v>
      </c>
      <c r="D191" s="145"/>
      <c r="E191" s="143"/>
      <c r="F191" s="143"/>
      <c r="G191" s="143"/>
      <c r="H191" s="143"/>
      <c r="I191" s="2"/>
      <c r="J191" s="2"/>
      <c r="K191" s="2"/>
      <c r="L191" s="2"/>
      <c r="M191" s="2"/>
      <c r="N191" s="2"/>
      <c r="O191" s="2"/>
      <c r="P191" s="2"/>
    </row>
    <row r="192" spans="1:16" ht="31.5">
      <c r="A192" s="36" t="s">
        <v>260</v>
      </c>
      <c r="B192" s="171" t="s">
        <v>17</v>
      </c>
      <c r="C192" s="287"/>
      <c r="D192" s="14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5.75">
      <c r="A193" s="247" t="s">
        <v>261</v>
      </c>
      <c r="B193" s="171" t="s">
        <v>19</v>
      </c>
      <c r="C193" s="287"/>
      <c r="D193" s="14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63">
      <c r="A194" s="36" t="s">
        <v>262</v>
      </c>
      <c r="B194" s="171" t="s">
        <v>21</v>
      </c>
      <c r="C194" s="287">
        <f>4500/1000</f>
        <v>4.5</v>
      </c>
      <c r="D194" s="14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31.5">
      <c r="A195" s="36" t="s">
        <v>263</v>
      </c>
      <c r="B195" s="171" t="s">
        <v>23</v>
      </c>
      <c r="C195" s="287"/>
      <c r="D195" s="14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5.75">
      <c r="A196" s="36" t="s">
        <v>264</v>
      </c>
      <c r="B196" s="171" t="s">
        <v>25</v>
      </c>
      <c r="C196" s="287">
        <f>24000/1000</f>
        <v>24</v>
      </c>
      <c r="D196" s="14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31.5">
      <c r="A197" s="36" t="s">
        <v>265</v>
      </c>
      <c r="B197" s="171" t="s">
        <v>266</v>
      </c>
      <c r="C197" s="287">
        <f>17400/1000</f>
        <v>17.399999999999999</v>
      </c>
      <c r="D197" s="14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47.25">
      <c r="A198" s="36" t="s">
        <v>267</v>
      </c>
      <c r="B198" s="171" t="s">
        <v>268</v>
      </c>
      <c r="C198" s="287"/>
      <c r="D198" s="14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31.5">
      <c r="A199" s="36" t="s">
        <v>269</v>
      </c>
      <c r="B199" s="171" t="s">
        <v>270</v>
      </c>
      <c r="C199" s="287"/>
      <c r="D199" s="14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5.75">
      <c r="A200" s="245"/>
      <c r="B200" s="216"/>
      <c r="C200" s="128"/>
      <c r="D200" s="14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>
      <c r="A201" s="501" t="s">
        <v>271</v>
      </c>
      <c r="B201" s="501"/>
      <c r="C201" s="501"/>
      <c r="D201" s="14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63">
      <c r="A202" s="3" t="s">
        <v>36</v>
      </c>
      <c r="B202" s="3" t="s">
        <v>6</v>
      </c>
      <c r="C202" s="71" t="s">
        <v>255</v>
      </c>
      <c r="D202" s="14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5">
      <c r="A203" s="130">
        <v>1</v>
      </c>
      <c r="B203" s="130">
        <v>2</v>
      </c>
      <c r="C203" s="130">
        <v>3</v>
      </c>
      <c r="D203" s="14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47.25">
      <c r="A204" s="36" t="s">
        <v>400</v>
      </c>
      <c r="B204" s="171" t="s">
        <v>9</v>
      </c>
      <c r="C204" s="286">
        <f>C205+C206+C207</f>
        <v>37.4</v>
      </c>
      <c r="D204" s="14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31.5">
      <c r="A205" s="36" t="s">
        <v>273</v>
      </c>
      <c r="B205" s="171" t="s">
        <v>11</v>
      </c>
      <c r="C205" s="287"/>
      <c r="D205" s="146"/>
      <c r="E205" s="2"/>
      <c r="F205" s="2"/>
      <c r="G205" s="126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5.75">
      <c r="A206" s="36" t="s">
        <v>274</v>
      </c>
      <c r="B206" s="171" t="s">
        <v>13</v>
      </c>
      <c r="C206" s="287">
        <f>C188</f>
        <v>37.4</v>
      </c>
      <c r="D206" s="14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5.75">
      <c r="A207" s="36" t="s">
        <v>275</v>
      </c>
      <c r="B207" s="171" t="s">
        <v>15</v>
      </c>
      <c r="C207" s="287"/>
      <c r="D207" s="14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31.5">
      <c r="A208" s="36" t="s">
        <v>276</v>
      </c>
      <c r="B208" s="171" t="s">
        <v>17</v>
      </c>
      <c r="C208" s="287"/>
      <c r="D208" s="14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5.75">
      <c r="A209" s="36" t="s">
        <v>277</v>
      </c>
      <c r="B209" s="171" t="s">
        <v>19</v>
      </c>
      <c r="C209" s="287"/>
      <c r="D209" s="14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5">
      <c r="A210" s="146"/>
      <c r="B210" s="146"/>
      <c r="C210" s="146"/>
      <c r="D210" s="14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60">
      <c r="A211" s="218" t="s">
        <v>190</v>
      </c>
      <c r="B211" s="146"/>
      <c r="C211" s="199" t="s">
        <v>201</v>
      </c>
      <c r="D211" s="146"/>
      <c r="E211" s="133" t="s">
        <v>314</v>
      </c>
      <c r="F211" s="2"/>
      <c r="G211" s="133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5">
      <c r="A212" s="219"/>
      <c r="B212" s="146"/>
      <c r="C212" s="147" t="s">
        <v>191</v>
      </c>
      <c r="D212" s="146"/>
      <c r="E212" s="147" t="s">
        <v>192</v>
      </c>
      <c r="F212" s="2"/>
      <c r="G212" s="147" t="s">
        <v>193</v>
      </c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8.75">
      <c r="A213" s="146"/>
      <c r="B213" s="146"/>
      <c r="C213" s="199">
        <v>89283624105</v>
      </c>
      <c r="D213" s="146"/>
      <c r="E213" s="319"/>
      <c r="F213" s="2"/>
      <c r="G213" s="133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5">
      <c r="A214" s="146"/>
      <c r="B214" s="146"/>
      <c r="C214" s="167" t="s">
        <v>194</v>
      </c>
      <c r="D214" s="146"/>
      <c r="E214" s="320" t="s">
        <v>315</v>
      </c>
      <c r="F214" s="2"/>
      <c r="G214" s="2" t="s">
        <v>196</v>
      </c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5">
      <c r="A215" s="146"/>
      <c r="B215" s="146"/>
      <c r="C215" s="146"/>
      <c r="D215" s="14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5">
      <c r="A216" s="146"/>
      <c r="B216" s="146"/>
      <c r="C216" s="146"/>
      <c r="D216" s="14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5">
      <c r="A217" s="146"/>
      <c r="B217" s="146"/>
      <c r="C217" s="146"/>
      <c r="D217" s="14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5">
      <c r="A218" s="146"/>
      <c r="B218" s="146"/>
      <c r="C218" s="146"/>
      <c r="D218" s="14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5">
      <c r="A219" s="146"/>
      <c r="B219" s="146"/>
      <c r="C219" s="146"/>
      <c r="D219" s="14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5">
      <c r="A220" s="146"/>
      <c r="B220" s="146"/>
      <c r="C220" s="146"/>
      <c r="D220" s="14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5">
      <c r="A221" s="146"/>
      <c r="B221" s="146"/>
      <c r="C221" s="146"/>
      <c r="D221" s="14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5">
      <c r="A222" s="146"/>
      <c r="B222" s="146"/>
      <c r="C222" s="146"/>
      <c r="D222" s="14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5">
      <c r="A223" s="146"/>
      <c r="B223" s="146"/>
      <c r="C223" s="146"/>
      <c r="D223" s="14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5">
      <c r="A224" s="146"/>
      <c r="B224" s="146"/>
      <c r="C224" s="146"/>
      <c r="D224" s="14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5">
      <c r="A225" s="146"/>
      <c r="B225" s="146"/>
      <c r="C225" s="146"/>
      <c r="D225" s="14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5">
      <c r="A226" s="146"/>
      <c r="B226" s="146"/>
      <c r="C226" s="146"/>
      <c r="D226" s="14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5">
      <c r="A227" s="146"/>
      <c r="B227" s="146"/>
      <c r="C227" s="146"/>
      <c r="D227" s="14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5">
      <c r="A228" s="146"/>
      <c r="B228" s="146"/>
      <c r="C228" s="146"/>
      <c r="D228" s="14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5">
      <c r="A229" s="146"/>
      <c r="B229" s="146"/>
      <c r="C229" s="146"/>
      <c r="D229" s="14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5">
      <c r="A230" s="146"/>
      <c r="B230" s="146"/>
      <c r="C230" s="146"/>
      <c r="D230" s="14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5">
      <c r="A231" s="146"/>
      <c r="B231" s="146"/>
      <c r="C231" s="146"/>
      <c r="D231" s="146"/>
      <c r="E231" s="137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5">
      <c r="A232" s="146"/>
      <c r="B232" s="146"/>
      <c r="C232" s="146"/>
      <c r="D232" s="14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5">
      <c r="A233" s="146"/>
      <c r="B233" s="146"/>
      <c r="C233" s="146"/>
      <c r="D233" s="14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5">
      <c r="A234" s="146"/>
      <c r="B234" s="146"/>
      <c r="C234" s="146"/>
      <c r="D234" s="14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5">
      <c r="A235" s="146"/>
      <c r="B235" s="146"/>
      <c r="C235" s="146"/>
      <c r="D235" s="14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5">
      <c r="A236" s="146"/>
      <c r="B236" s="146"/>
      <c r="C236" s="146"/>
      <c r="D236" s="14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5">
      <c r="A237" s="146"/>
      <c r="B237" s="146"/>
      <c r="C237" s="146"/>
      <c r="D237" s="14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5">
      <c r="A238" s="146"/>
      <c r="B238" s="146"/>
      <c r="C238" s="146"/>
      <c r="D238" s="14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</sheetData>
  <mergeCells count="78">
    <mergeCell ref="A71:D71"/>
    <mergeCell ref="C63:C64"/>
    <mergeCell ref="A78:E78"/>
    <mergeCell ref="A89:I89"/>
    <mergeCell ref="A1:J1"/>
    <mergeCell ref="B3:D3"/>
    <mergeCell ref="E3:G3"/>
    <mergeCell ref="H3:J3"/>
    <mergeCell ref="A2:J2"/>
    <mergeCell ref="E4:G4"/>
    <mergeCell ref="A7:C7"/>
    <mergeCell ref="A6:C6"/>
    <mergeCell ref="H4:J4"/>
    <mergeCell ref="B4:D4"/>
    <mergeCell ref="A72:D72"/>
    <mergeCell ref="A88:J88"/>
    <mergeCell ref="B79:D79"/>
    <mergeCell ref="A87:J87"/>
    <mergeCell ref="A112:A113"/>
    <mergeCell ref="C112:L112"/>
    <mergeCell ref="D90:G90"/>
    <mergeCell ref="A109:I109"/>
    <mergeCell ref="I90:I91"/>
    <mergeCell ref="H90:H91"/>
    <mergeCell ref="A90:A91"/>
    <mergeCell ref="B90:B91"/>
    <mergeCell ref="C90:C91"/>
    <mergeCell ref="A20:C20"/>
    <mergeCell ref="D34:F34"/>
    <mergeCell ref="A61:N61"/>
    <mergeCell ref="A33:A35"/>
    <mergeCell ref="H34:H35"/>
    <mergeCell ref="G33:H33"/>
    <mergeCell ref="C34:C35"/>
    <mergeCell ref="I34:I35"/>
    <mergeCell ref="D63:K63"/>
    <mergeCell ref="D32:I32"/>
    <mergeCell ref="A30:J30"/>
    <mergeCell ref="A31:J31"/>
    <mergeCell ref="C33:F33"/>
    <mergeCell ref="B33:B35"/>
    <mergeCell ref="A63:A64"/>
    <mergeCell ref="H62:K62"/>
    <mergeCell ref="G34:G35"/>
    <mergeCell ref="B63:B64"/>
    <mergeCell ref="A110:I110"/>
    <mergeCell ref="A129:M129"/>
    <mergeCell ref="A132:A133"/>
    <mergeCell ref="D132:I132"/>
    <mergeCell ref="C132:C133"/>
    <mergeCell ref="J131:P131"/>
    <mergeCell ref="B132:B133"/>
    <mergeCell ref="K132:P132"/>
    <mergeCell ref="J132:J133"/>
    <mergeCell ref="B112:B113"/>
    <mergeCell ref="A130:L130"/>
    <mergeCell ref="A139:H139"/>
    <mergeCell ref="H140:H141"/>
    <mergeCell ref="A140:A141"/>
    <mergeCell ref="A137:F137"/>
    <mergeCell ref="A138:F138"/>
    <mergeCell ref="A201:C201"/>
    <mergeCell ref="D156:E156"/>
    <mergeCell ref="A173:C173"/>
    <mergeCell ref="A185:C185"/>
    <mergeCell ref="A184:C184"/>
    <mergeCell ref="A183:C183"/>
    <mergeCell ref="A159:C159"/>
    <mergeCell ref="A158:C158"/>
    <mergeCell ref="A149:C149"/>
    <mergeCell ref="D149:E149"/>
    <mergeCell ref="B140:B141"/>
    <mergeCell ref="D152:E152"/>
    <mergeCell ref="D155:E155"/>
    <mergeCell ref="D154:E154"/>
    <mergeCell ref="C140:C141"/>
    <mergeCell ref="D140:G140"/>
    <mergeCell ref="D153:E153"/>
  </mergeCells>
  <phoneticPr fontId="29" type="noConversion"/>
  <dataValidations count="14">
    <dataValidation allowBlank="1" showInputMessage="1" showErrorMessage="1" error="Необходимо ввести целое значение." sqref="I57 D57:F59 D52 H58:I59 H52"/>
    <dataValidation type="whole" allowBlank="1" showInputMessage="1" showErrorMessage="1" error="Введено недопустимое значение." sqref="C182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0 или 1." sqref="C10:C11 C14:C18 C152:C156 C162:C167">
      <formula1>0</formula1>
      <formula2>1</formula2>
    </dataValidation>
    <dataValidation type="whole" allowBlank="1" showInputMessage="1" showErrorMessage="1" error="Необходимо ввести целое значение." sqref="C176:C178 C168:C172 C204:C206">
      <formula1>-100000</formula1>
      <formula2>9999999999</formula2>
    </dataValidation>
    <dataValidation type="whole" allowBlank="1" showInputMessage="1" showErrorMessage="1" error="Введено недопустимое значение." prompt="Допустимое значение 0 или 1" sqref="C179:C181 C207:C209 C200">
      <formula1>0</formula1>
      <formula2>1</formula2>
    </dataValidation>
    <dataValidation type="whole" allowBlank="1" showInputMessage="1" showErrorMessage="1" error="Необходимо ввести целое значение." sqref="D84:E84">
      <formula1>-100000</formula1>
      <formula2>99999999999</formula2>
    </dataValidation>
    <dataValidation type="whole" allowBlank="1" showInputMessage="1" showErrorMessage="1" error="Необходимо ввести целое значение." sqref="D77">
      <formula1>-1000000</formula1>
      <formula2>999999999999</formula2>
    </dataValidation>
    <dataValidation type="whole" allowBlank="1" showInputMessage="1" showErrorMessage="1" error="Введено недопустимое значение." sqref="C21">
      <formula1>0</formula1>
      <formula2>1</formula2>
    </dataValidation>
    <dataValidation type="whole" allowBlank="1" showInputMessage="1" showErrorMessage="1" prompt="Допустимое значение 0 или 1." sqref="C12:C13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0 -нет или 1 -да." sqref="C25:C26 C28">
      <formula1>0</formula1>
      <formula2>1</formula2>
    </dataValidation>
    <dataValidation type="whole" allowBlank="1" showInputMessage="1" showErrorMessage="1" error="Введено недопустимое значение." prompt="Допустимое значение 1 (город и поселок городского типа) или 2 (сельская местность)" sqref="C27">
      <formula1>1</formula1>
      <formula2>2</formula2>
    </dataValidation>
    <dataValidation type="whole" allowBlank="1" showInputMessage="1" showErrorMessage="1" error="Введено недопустимое значение." prompt="Допустимое значение 1 (пятидневный) или 2 (шестидневный)" sqref="C24">
      <formula1>1</formula1>
      <formula2>2</formula2>
    </dataValidation>
    <dataValidation type="whole" allowBlank="1" showInputMessage="1" showErrorMessage="1" error="Необходимо ввести целое значение." sqref="D98:G105 C95:I96 D97:I97 C97:C108 H98:H108 I98:I106 C117:H118 C119:C127 D119:L120 D121:H127 D135:J135 C145:C147 D143:H144">
      <formula1>-1000000</formula1>
      <formula2>9999999999</formula2>
    </dataValidation>
    <dataValidation type="whole" allowBlank="1" showInputMessage="1" showErrorMessage="1" error="Необходимо ввести целое значение." sqref="I39:I56 C39:C59 D39:H50 E51:F56 G51:G59 D66:K67 H68:K69">
      <formula1>-100000</formula1>
      <formula2>9999999999999</formula2>
    </dataValidation>
  </dataValidations>
  <hyperlinks>
    <hyperlink ref="E214" r:id="rId1" display="mailto:mbdou.solnyshko@mail.ru"/>
  </hyperlinks>
  <pageMargins left="0.7" right="0.7" top="0.75" bottom="0.75" header="0.3" footer="0.3"/>
  <pageSetup paperSize="9" scale="55" orientation="landscape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1</vt:i4>
      </vt:variant>
    </vt:vector>
  </HeadingPairs>
  <TitlesOfParts>
    <vt:vector size="48" baseType="lpstr">
      <vt:lpstr>85-К свод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'85-К свод'!Область_печати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2020-01-22T08:31:53Z</cp:lastPrinted>
  <dcterms:created xsi:type="dcterms:W3CDTF">2006-09-16T00:00:00Z</dcterms:created>
  <dcterms:modified xsi:type="dcterms:W3CDTF">2020-03-27T07:32:57Z</dcterms:modified>
</cp:coreProperties>
</file>